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mine-lazrak/Downloads/Accreditation forms/"/>
    </mc:Choice>
  </mc:AlternateContent>
  <xr:revisionPtr revIDLastSave="0" documentId="13_ncr:1_{D3FE39A5-099A-7B4B-B715-140FA66BC6FD}" xr6:coauthVersionLast="47" xr6:coauthVersionMax="47" xr10:uidLastSave="{00000000-0000-0000-0000-000000000000}"/>
  <bookViews>
    <workbookView xWindow="-11360" yWindow="-28340" windowWidth="51200" windowHeight="28340" tabRatio="767" xr2:uid="{00000000-000D-0000-FFFF-FFFF00000000}"/>
  </bookViews>
  <sheets>
    <sheet name="Results" sheetId="1" r:id="rId1"/>
    <sheet name="TestCases" sheetId="14" state="hidden" r:id="rId2"/>
  </sheets>
  <externalReferences>
    <externalReference r:id="rId3"/>
  </externalReferences>
  <definedNames>
    <definedName name="ACY">[1]CO_Tmains!$E$52</definedName>
    <definedName name="AGC">[1]CO_Tmains!$E$50</definedName>
    <definedName name="APLgpd">[1]CO_Tmains!$C$21</definedName>
    <definedName name="AVGgpd">[1]CO_Tmains!$G$13</definedName>
    <definedName name="CAPw">[1]CO_Tmains!$E$46</definedName>
    <definedName name="DWcap">[1]CO_Tmains!$B$46</definedName>
    <definedName name="EF">[1]CO_Tmains!$B$47</definedName>
    <definedName name="kWh">[1]CO_Tmains!$E$48</definedName>
    <definedName name="LER">[1]CO_Tmains!$E$47</definedName>
    <definedName name="Nbr">[1]CO_Tmains!$C$16</definedName>
    <definedName name="NCY">[1]CO_Tmains!$E$51</definedName>
    <definedName name="nDgpd">[1]CO_Tmains!$C$24</definedName>
    <definedName name="therm">[1]CO_Tmains!$E$49</definedName>
    <definedName name="Tset">[1]CO_Tmains!$C$17</definedName>
    <definedName name="Tuse">[1]CO_Tmains!$C$18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23" i="1"/>
  <c r="G30" i="1"/>
  <c r="G31" i="1"/>
  <c r="G40" i="1"/>
  <c r="G39" i="1"/>
  <c r="G38" i="1"/>
  <c r="G37" i="1"/>
  <c r="G36" i="1"/>
  <c r="G35" i="1"/>
  <c r="G34" i="1"/>
  <c r="G32" i="1"/>
  <c r="G29" i="1"/>
  <c r="G28" i="1"/>
  <c r="G27" i="1"/>
  <c r="G25" i="1"/>
  <c r="G22" i="1"/>
  <c r="G21" i="1"/>
  <c r="G20" i="1"/>
  <c r="G10" i="1" l="1"/>
  <c r="G9" i="1"/>
  <c r="G8" i="1"/>
  <c r="G7" i="1"/>
  <c r="G6" i="1"/>
  <c r="G5" i="1"/>
  <c r="G4" i="1"/>
  <c r="G12" i="1"/>
  <c r="G13" i="1"/>
  <c r="G14" i="1"/>
  <c r="G15" i="1"/>
  <c r="G16" i="1"/>
  <c r="G17" i="1"/>
  <c r="G18" i="1"/>
  <c r="J8" i="1" l="1"/>
  <c r="J9" i="1"/>
  <c r="J17" i="1"/>
  <c r="J7" i="1" l="1"/>
  <c r="J4" i="1"/>
  <c r="J20" i="1"/>
  <c r="J34" i="1"/>
  <c r="J38" i="1"/>
  <c r="J16" i="1" l="1"/>
  <c r="J6" i="1"/>
  <c r="J10" i="1"/>
  <c r="J18" i="1"/>
  <c r="J14" i="1"/>
  <c r="J5" i="1"/>
  <c r="J12" i="1"/>
  <c r="J22" i="1"/>
  <c r="J13" i="1"/>
  <c r="J37" i="1"/>
  <c r="J15" i="1"/>
  <c r="J23" i="1"/>
  <c r="J28" i="1"/>
  <c r="J31" i="1"/>
  <c r="J29" i="1" l="1"/>
  <c r="J21" i="1"/>
  <c r="J36" i="1"/>
  <c r="J30" i="1"/>
  <c r="J32" i="1"/>
  <c r="J35" i="1"/>
  <c r="J24" i="1"/>
  <c r="J27" i="1"/>
  <c r="J39" i="1"/>
  <c r="J40" i="1"/>
  <c r="J25" i="1"/>
</calcChain>
</file>

<file path=xl/sharedStrings.xml><?xml version="1.0" encoding="utf-8"?>
<sst xmlns="http://schemas.openxmlformats.org/spreadsheetml/2006/main" count="124" uniqueCount="94">
  <si>
    <t>RESNET Pub 002-20 DHW Test Results:</t>
  </si>
  <si>
    <t>Software Name:</t>
  </si>
  <si>
    <t xml:space="preserve">Test Case Pass/Fail Criteria </t>
  </si>
  <si>
    <t>(for use with Pub 002-2020)</t>
  </si>
  <si>
    <t>Duluth MN Cases:</t>
  </si>
  <si>
    <t>MBtu/y</t>
  </si>
  <si>
    <t>Range Min</t>
  </si>
  <si>
    <t>Range Max</t>
  </si>
  <si>
    <t>Pass/Fail</t>
  </si>
  <si>
    <t>User input data fields indicated by pale yellow</t>
  </si>
  <si>
    <t>L100AD-HW-01</t>
  </si>
  <si>
    <t>Test result fields indicated by pale green</t>
  </si>
  <si>
    <t>L100AD-HW-02</t>
  </si>
  <si>
    <t>L100AD-HW-03</t>
  </si>
  <si>
    <t>Test Case Results:</t>
  </si>
  <si>
    <t>L100AD-HW-04</t>
  </si>
  <si>
    <t>DHW Energy</t>
  </si>
  <si>
    <t>Recirc Pump</t>
  </si>
  <si>
    <t>L100AD-HW-05</t>
  </si>
  <si>
    <t>Minnesota</t>
  </si>
  <si>
    <t>[therms]</t>
  </si>
  <si>
    <t>[kWh]</t>
  </si>
  <si>
    <t>L100AD-HW-06</t>
  </si>
  <si>
    <t>L100AD-HW-07</t>
  </si>
  <si>
    <t>Miami FL Cases:</t>
  </si>
  <si>
    <t xml:space="preserve">L100AD-HW-03 </t>
  </si>
  <si>
    <t>L100AM-HW-01</t>
  </si>
  <si>
    <t>L100AM-HW-02</t>
  </si>
  <si>
    <t>L100AM-HW-03</t>
  </si>
  <si>
    <t>L100AM-HW-04</t>
  </si>
  <si>
    <t>L100AM-HW-05</t>
  </si>
  <si>
    <t>L100AM-HW-06</t>
  </si>
  <si>
    <t>Energy</t>
  </si>
  <si>
    <t>Pump</t>
  </si>
  <si>
    <t>L100AM-HW-07</t>
  </si>
  <si>
    <t>Florida</t>
  </si>
  <si>
    <t>MN Delta Cases:</t>
  </si>
  <si>
    <t>MN (1-2 delta)</t>
  </si>
  <si>
    <t>MN (1-3 delta)</t>
  </si>
  <si>
    <t xml:space="preserve">L100AM-HW-03 </t>
  </si>
  <si>
    <t>MN (2-4 delta)</t>
  </si>
  <si>
    <t>MN (2-5 delta)</t>
  </si>
  <si>
    <t>MN (2-6 delta)</t>
  </si>
  <si>
    <t>MN (2-7 delta)</t>
  </si>
  <si>
    <t>FL Delta Cases:</t>
  </si>
  <si>
    <t>FL (1-2 delta)</t>
  </si>
  <si>
    <t>FL (1-3 delta)</t>
  </si>
  <si>
    <t>FL (2-4 delta)</t>
  </si>
  <si>
    <t>FL (2-5 delta)</t>
  </si>
  <si>
    <t>FL (2-6 delta)</t>
  </si>
  <si>
    <t>FL (2-7 delta)</t>
  </si>
  <si>
    <t>MN-FL Delta Cases</t>
  </si>
  <si>
    <t>MN-FL (01)</t>
  </si>
  <si>
    <t>MN-FL (02)</t>
  </si>
  <si>
    <t>MN-FL (03)</t>
  </si>
  <si>
    <t>MN-FL (04)</t>
  </si>
  <si>
    <t>MN-FL (05)</t>
  </si>
  <si>
    <t>MN-FL (06)</t>
  </si>
  <si>
    <t>MN-FL (07)</t>
  </si>
  <si>
    <r>
      <t>Case L100AD-HW-01 (heater base case</t>
    </r>
    <r>
      <rPr>
        <sz val="8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, evolved from DHW-MN-56-2)</t>
    </r>
  </si>
  <si>
    <t>Climate location: Duluth, MN</t>
  </si>
  <si>
    <t>Bedrooms: 2</t>
  </si>
  <si>
    <t>Type: 40 gallon storage</t>
  </si>
  <si>
    <t>Fuel: gas</t>
  </si>
  <si>
    <t>Efficiency: EF = 0.56</t>
  </si>
  <si>
    <t>Recovery Efficiency: RE = 0.78</t>
  </si>
  <si>
    <t>DHW Heater Location: conditioned space</t>
  </si>
  <si>
    <t>Plumbing fixtures: Standard flow</t>
  </si>
  <si>
    <t>Pipe insulation: None</t>
  </si>
  <si>
    <r>
      <t xml:space="preserve">Piping length </t>
    </r>
    <r>
      <rPr>
        <sz val="8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>= Reference Home piping length</t>
    </r>
  </si>
  <si>
    <t>Recirculation: None (Standard system)</t>
  </si>
  <si>
    <t>DWHR:  None</t>
  </si>
  <si>
    <r>
      <t>Case L100AD-HW-02 (distribution base case</t>
    </r>
    <r>
      <rPr>
        <sz val="8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, evolved from DHW-MN-56-4)</t>
    </r>
  </si>
  <si>
    <t>Same as Case L100AD-HW-01 except with 4 bedrooms</t>
  </si>
  <si>
    <t>Case L100AD-HW-03 (evolved from DHW-MN-62-2)</t>
  </si>
  <si>
    <t>Same as Case L100AD-HW-01 except gas water heater has EF=0.62</t>
  </si>
  <si>
    <t>Case L100AD-HW-04</t>
  </si>
  <si>
    <t>Same as Case L100AD-HW-02 except with all low-flow fixtures (all bath faucets and showers ≤ 2gpm)</t>
  </si>
  <si>
    <r>
      <t>Case L100AD-HW-05</t>
    </r>
    <r>
      <rPr>
        <sz val="8"/>
        <color theme="1"/>
        <rFont val="Times New Roman"/>
        <family val="1"/>
      </rPr>
      <t> </t>
    </r>
  </si>
  <si>
    <r>
      <t>Same as Case L100AD-HW-02</t>
    </r>
    <r>
      <rPr>
        <sz val="8"/>
        <color theme="1"/>
        <rFont val="Times New Roman"/>
        <family val="1"/>
      </rPr>
      <t>  </t>
    </r>
    <r>
      <rPr>
        <sz val="12"/>
        <color theme="1"/>
        <rFont val="Times New Roman"/>
        <family val="1"/>
      </rPr>
      <t xml:space="preserve"> except with recirculation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</si>
  <si>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Control = none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</si>
  <si>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50 W pump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</si>
  <si>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Loop length is same as reference loop length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</si>
  <si>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Branch length is 10 ft</t>
    </r>
    <r>
      <rPr>
        <sz val="8"/>
        <color theme="1"/>
        <rFont val="Times New Roman"/>
        <family val="1"/>
      </rPr>
      <t> 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</si>
  <si>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All hot water pipes insulated to R-3</t>
    </r>
  </si>
  <si>
    <r>
      <t>Case L100AD-HW-06</t>
    </r>
    <r>
      <rPr>
        <sz val="8"/>
        <color theme="1"/>
        <rFont val="Times New Roman"/>
        <family val="1"/>
      </rPr>
      <t> </t>
    </r>
  </si>
  <si>
    <r>
      <t xml:space="preserve">Same as Case L100AD-HW-05 except with Control = Manual Demand </t>
    </r>
    <r>
      <rPr>
        <sz val="8"/>
        <color theme="1"/>
        <rFont val="Times New Roman"/>
        <family val="1"/>
      </rPr>
      <t>  </t>
    </r>
  </si>
  <si>
    <t>Case L100AD-HW-07</t>
  </si>
  <si>
    <t>Same as Case L100AD-HW-02 except with Drain Water Heat Recovery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</si>
  <si>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DWHR efficiency = 54%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</si>
  <si>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All showers connected to DWHR unit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</si>
  <si>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DWHR preheats both hot and cold supplies for showers</t>
    </r>
  </si>
  <si>
    <t>Cases L100AM-HW-01 through L100AM-HW-07</t>
  </si>
  <si>
    <t>Same as Cases L100AD-HW except climate location = Miami, 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</si>
</sst>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0" fillId="3" borderId="1" xfId="0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164" fontId="0" fillId="3" borderId="2" xfId="0" applyNumberFormat="1" applyFill="1" applyBorder="1" applyAlignment="1">
      <alignment horizontal="centerContinuous"/>
    </xf>
    <xf numFmtId="0" fontId="0" fillId="0" borderId="4" xfId="0" applyBorder="1" applyAlignment="1">
      <alignment horizontal="left"/>
    </xf>
    <xf numFmtId="0" fontId="0" fillId="4" borderId="1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0" fillId="2" borderId="7" xfId="0" applyFill="1" applyBorder="1" applyAlignment="1" applyProtection="1">
      <alignment horizontal="center"/>
      <protection locked="0"/>
    </xf>
    <xf numFmtId="165" fontId="0" fillId="0" borderId="0" xfId="0" applyNumberFormat="1"/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8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center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5" fontId="0" fillId="0" borderId="0" xfId="0" applyNumberFormat="1" applyAlignment="1">
      <alignment horizontal="left"/>
    </xf>
    <xf numFmtId="10" fontId="0" fillId="0" borderId="0" xfId="0" applyNumberFormat="1"/>
    <xf numFmtId="0" fontId="9" fillId="0" borderId="0" xfId="0" applyFont="1"/>
    <xf numFmtId="0" fontId="8" fillId="0" borderId="0" xfId="0" applyFont="1" applyAlignment="1">
      <alignment horizontal="left" indent="2"/>
    </xf>
    <xf numFmtId="0" fontId="0" fillId="0" borderId="9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2" fontId="0" fillId="0" borderId="11" xfId="0" applyNumberFormat="1" applyBorder="1"/>
    <xf numFmtId="0" fontId="0" fillId="5" borderId="14" xfId="0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0" xfId="0" applyFont="1" applyBorder="1"/>
    <xf numFmtId="0" fontId="2" fillId="0" borderId="0" xfId="0" applyFont="1" applyAlignment="1">
      <alignment horizontal="left"/>
    </xf>
    <xf numFmtId="10" fontId="2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left" indent="1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Fairey\Documents\resnet\newHERS\DHW_Loads_Jona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_HW load-2014"/>
      <sheetName val="CO_Tmains"/>
      <sheetName val="COsprings_DBtemp"/>
      <sheetName val="LV_HW load-2014"/>
      <sheetName val="CO_HW load-2013"/>
      <sheetName val="LV_HW load-2013"/>
      <sheetName val="LV_Tmains"/>
      <sheetName val="LVegas_DBtemp"/>
      <sheetName val="H2O dens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workbookViewId="0">
      <selection activeCell="AA29" sqref="AA29"/>
    </sheetView>
  </sheetViews>
  <sheetFormatPr defaultColWidth="8.875" defaultRowHeight="14.1"/>
  <cols>
    <col min="1" max="1" width="16.5" customWidth="1"/>
    <col min="2" max="3" width="11" customWidth="1"/>
    <col min="4" max="4" width="8.5" customWidth="1"/>
    <col min="5" max="5" width="5.5" customWidth="1"/>
    <col min="6" max="6" width="16.5" customWidth="1"/>
    <col min="7" max="10" width="9.5" customWidth="1"/>
  </cols>
  <sheetData>
    <row r="1" spans="1:14">
      <c r="A1" s="49" t="s">
        <v>0</v>
      </c>
      <c r="B1" s="49"/>
      <c r="C1" s="49"/>
    </row>
    <row r="2" spans="1:14">
      <c r="A2" s="2" t="s">
        <v>1</v>
      </c>
      <c r="B2" s="46"/>
      <c r="C2" s="47"/>
      <c r="D2" s="48"/>
      <c r="E2" s="35" t="s">
        <v>2</v>
      </c>
    </row>
    <row r="3" spans="1:14">
      <c r="A3" s="45" t="s">
        <v>3</v>
      </c>
      <c r="B3" s="3"/>
      <c r="C3" s="3"/>
      <c r="D3" s="3"/>
      <c r="F3" s="42" t="s">
        <v>4</v>
      </c>
      <c r="G3" s="40" t="s">
        <v>5</v>
      </c>
      <c r="H3" s="40" t="s">
        <v>6</v>
      </c>
      <c r="I3" s="40" t="s">
        <v>7</v>
      </c>
      <c r="J3" s="41" t="s">
        <v>8</v>
      </c>
    </row>
    <row r="4" spans="1:14">
      <c r="A4" s="4" t="s">
        <v>9</v>
      </c>
      <c r="B4" s="5"/>
      <c r="C4" s="6"/>
      <c r="D4" s="5"/>
      <c r="E4" s="7"/>
      <c r="F4" s="36" t="s">
        <v>10</v>
      </c>
      <c r="G4" s="22">
        <f t="shared" ref="G4:G10" si="0">B10/10+C10/293.08</f>
        <v>0</v>
      </c>
      <c r="H4" s="22">
        <v>19.343806837360123</v>
      </c>
      <c r="I4" s="22">
        <v>19.876193162639876</v>
      </c>
      <c r="J4" s="39" t="str">
        <f t="shared" ref="J4:J10" si="1">IF($G4&gt;=I4,"fail",IF($G4&lt;=H4,"fail","pass"))</f>
        <v>fail</v>
      </c>
    </row>
    <row r="5" spans="1:14">
      <c r="A5" s="8" t="s">
        <v>11</v>
      </c>
      <c r="B5" s="9"/>
      <c r="C5" s="9"/>
      <c r="D5" s="10"/>
      <c r="E5" s="7"/>
      <c r="F5" s="36" t="s">
        <v>12</v>
      </c>
      <c r="G5" s="22">
        <f t="shared" si="0"/>
        <v>0</v>
      </c>
      <c r="H5" s="22">
        <v>25.75862317744955</v>
      </c>
      <c r="I5" s="22">
        <v>26.551376822550449</v>
      </c>
      <c r="J5" s="15" t="str">
        <f t="shared" si="1"/>
        <v>fail</v>
      </c>
    </row>
    <row r="6" spans="1:14">
      <c r="A6" s="11"/>
      <c r="B6" s="11"/>
      <c r="C6" s="11"/>
      <c r="D6" s="11"/>
      <c r="E6" s="12"/>
      <c r="F6" s="36" t="s">
        <v>13</v>
      </c>
      <c r="G6" s="22">
        <f t="shared" si="0"/>
        <v>0</v>
      </c>
      <c r="H6" s="22">
        <v>17.203385043215235</v>
      </c>
      <c r="I6" s="22">
        <v>17.703385043215235</v>
      </c>
      <c r="J6" s="15" t="str">
        <f t="shared" si="1"/>
        <v>fail</v>
      </c>
    </row>
    <row r="7" spans="1:14">
      <c r="A7" s="34" t="s">
        <v>14</v>
      </c>
      <c r="B7" s="11"/>
      <c r="C7" s="11"/>
      <c r="D7" s="11"/>
      <c r="E7" s="12"/>
      <c r="F7" s="36" t="s">
        <v>15</v>
      </c>
      <c r="G7" s="22">
        <f t="shared" si="0"/>
        <v>0</v>
      </c>
      <c r="H7" s="22">
        <v>24.936904872757871</v>
      </c>
      <c r="I7" s="22">
        <v>25.713095127242131</v>
      </c>
      <c r="J7" s="15" t="str">
        <f t="shared" si="1"/>
        <v>fail</v>
      </c>
    </row>
    <row r="8" spans="1:14">
      <c r="A8" s="1"/>
      <c r="B8" s="19" t="s">
        <v>16</v>
      </c>
      <c r="C8" s="18" t="s">
        <v>17</v>
      </c>
      <c r="D8" s="19"/>
      <c r="F8" s="36" t="s">
        <v>18</v>
      </c>
      <c r="G8" s="22">
        <f t="shared" si="0"/>
        <v>0</v>
      </c>
      <c r="H8" s="22">
        <v>55.93261722713757</v>
      </c>
      <c r="I8" s="22">
        <v>57.581858001468959</v>
      </c>
      <c r="J8" s="15" t="str">
        <f t="shared" si="1"/>
        <v>fail</v>
      </c>
      <c r="M8" s="22"/>
    </row>
    <row r="9" spans="1:14">
      <c r="A9" s="1" t="s">
        <v>19</v>
      </c>
      <c r="B9" s="17" t="s">
        <v>20</v>
      </c>
      <c r="C9" s="17" t="s">
        <v>21</v>
      </c>
      <c r="D9" s="17"/>
      <c r="F9" s="36" t="s">
        <v>22</v>
      </c>
      <c r="G9" s="22">
        <f t="shared" si="0"/>
        <v>0</v>
      </c>
      <c r="H9" s="22">
        <v>22.610645630048783</v>
      </c>
      <c r="I9" s="22">
        <v>23.27640909903543</v>
      </c>
      <c r="J9" s="15" t="str">
        <f t="shared" si="1"/>
        <v>fail</v>
      </c>
      <c r="L9" s="17"/>
      <c r="M9" s="17"/>
      <c r="N9" s="21"/>
    </row>
    <row r="10" spans="1:14">
      <c r="A10" s="26" t="s">
        <v>10</v>
      </c>
      <c r="B10" s="28"/>
      <c r="D10" s="27"/>
      <c r="F10" s="37" t="s">
        <v>23</v>
      </c>
      <c r="G10" s="38">
        <f t="shared" si="0"/>
        <v>0</v>
      </c>
      <c r="H10" s="38">
        <v>20.512024043544962</v>
      </c>
      <c r="I10" s="38">
        <v>21.08797595645504</v>
      </c>
      <c r="J10" s="16" t="str">
        <f t="shared" si="1"/>
        <v>fail</v>
      </c>
      <c r="L10" s="17"/>
      <c r="M10" s="21"/>
      <c r="N10" s="21"/>
    </row>
    <row r="11" spans="1:14">
      <c r="A11" s="26" t="s">
        <v>12</v>
      </c>
      <c r="B11" s="29"/>
      <c r="D11" s="27"/>
      <c r="F11" s="42" t="s">
        <v>24</v>
      </c>
      <c r="G11" s="40" t="s">
        <v>5</v>
      </c>
      <c r="H11" s="40" t="s">
        <v>6</v>
      </c>
      <c r="I11" s="40" t="s">
        <v>7</v>
      </c>
      <c r="J11" s="41" t="s">
        <v>8</v>
      </c>
      <c r="L11" s="17"/>
      <c r="M11" s="21"/>
      <c r="N11" s="21"/>
    </row>
    <row r="12" spans="1:14">
      <c r="A12" s="26" t="s">
        <v>25</v>
      </c>
      <c r="B12" s="30"/>
      <c r="D12" s="27"/>
      <c r="F12" s="36" t="s">
        <v>26</v>
      </c>
      <c r="G12" s="22">
        <f t="shared" ref="G12:G18" si="2">B20/10+C20/293.08</f>
        <v>0</v>
      </c>
      <c r="H12" s="22">
        <v>10.7446870750637</v>
      </c>
      <c r="I12" s="22">
        <v>11.2446870750637</v>
      </c>
      <c r="J12" s="39" t="str">
        <f t="shared" ref="J12:J18" si="3">IF($G12&gt;=I12,"fail",IF($G12&lt;=H12,"fail","pass"))</f>
        <v>fail</v>
      </c>
      <c r="L12" s="17"/>
      <c r="M12" s="21"/>
      <c r="N12" s="21"/>
    </row>
    <row r="13" spans="1:14">
      <c r="A13" s="26" t="s">
        <v>15</v>
      </c>
      <c r="B13" s="30"/>
      <c r="D13" s="27"/>
      <c r="F13" s="36" t="s">
        <v>27</v>
      </c>
      <c r="G13" s="22">
        <f t="shared" si="2"/>
        <v>0</v>
      </c>
      <c r="H13" s="22">
        <v>13.374079459380601</v>
      </c>
      <c r="I13" s="22">
        <v>13.874079459380601</v>
      </c>
      <c r="J13" s="15" t="str">
        <f t="shared" si="3"/>
        <v>fail</v>
      </c>
      <c r="L13" s="17"/>
      <c r="M13" s="21"/>
      <c r="N13" s="21"/>
    </row>
    <row r="14" spans="1:14">
      <c r="A14" s="26" t="s">
        <v>18</v>
      </c>
      <c r="B14" s="30"/>
      <c r="C14" s="20"/>
      <c r="D14" s="27"/>
      <c r="F14" s="36" t="s">
        <v>28</v>
      </c>
      <c r="G14" s="22">
        <f t="shared" si="2"/>
        <v>0</v>
      </c>
      <c r="H14" s="22">
        <v>8.8263217187159793</v>
      </c>
      <c r="I14" s="22">
        <v>9.3263217187159793</v>
      </c>
      <c r="J14" s="15" t="str">
        <f t="shared" si="3"/>
        <v>fail</v>
      </c>
      <c r="L14" s="17"/>
      <c r="M14" s="21"/>
      <c r="N14" s="21"/>
    </row>
    <row r="15" spans="1:14">
      <c r="A15" s="26" t="s">
        <v>22</v>
      </c>
      <c r="B15" s="30"/>
      <c r="C15" s="13"/>
      <c r="D15" s="27"/>
      <c r="F15" s="36" t="s">
        <v>29</v>
      </c>
      <c r="G15" s="22">
        <f t="shared" si="2"/>
        <v>0</v>
      </c>
      <c r="H15" s="22">
        <v>13.055218365458268</v>
      </c>
      <c r="I15" s="22">
        <v>13.555218365458268</v>
      </c>
      <c r="J15" s="15" t="str">
        <f t="shared" si="3"/>
        <v>fail</v>
      </c>
      <c r="L15" s="17"/>
      <c r="M15" s="21"/>
      <c r="N15" s="21"/>
    </row>
    <row r="16" spans="1:14">
      <c r="A16" s="26" t="s">
        <v>23</v>
      </c>
      <c r="B16" s="31"/>
      <c r="D16" s="27"/>
      <c r="F16" s="36" t="s">
        <v>30</v>
      </c>
      <c r="G16" s="22">
        <f t="shared" si="2"/>
        <v>0</v>
      </c>
      <c r="H16" s="22">
        <v>30.83675969460079</v>
      </c>
      <c r="I16" s="22">
        <v>31.546382983669389</v>
      </c>
      <c r="J16" s="15" t="str">
        <f t="shared" si="3"/>
        <v>fail</v>
      </c>
      <c r="L16" s="17"/>
      <c r="M16" s="21"/>
      <c r="N16" s="21"/>
    </row>
    <row r="17" spans="1:15">
      <c r="B17" s="27"/>
      <c r="D17" s="27"/>
      <c r="F17" s="36" t="s">
        <v>31</v>
      </c>
      <c r="G17" s="22">
        <f t="shared" si="2"/>
        <v>0</v>
      </c>
      <c r="H17" s="22">
        <v>12.088371812223762</v>
      </c>
      <c r="I17" s="22">
        <v>12.588371812223762</v>
      </c>
      <c r="J17" s="15" t="str">
        <f t="shared" si="3"/>
        <v>fail</v>
      </c>
      <c r="L17" s="17"/>
      <c r="M17" s="21"/>
      <c r="N17" s="21"/>
    </row>
    <row r="18" spans="1:15">
      <c r="A18" s="12"/>
      <c r="B18" s="19" t="s">
        <v>32</v>
      </c>
      <c r="C18" s="18" t="s">
        <v>33</v>
      </c>
      <c r="D18" s="27"/>
      <c r="F18" s="37" t="s">
        <v>34</v>
      </c>
      <c r="G18" s="38">
        <f t="shared" si="2"/>
        <v>0</v>
      </c>
      <c r="H18" s="38">
        <v>11.840349377606932</v>
      </c>
      <c r="I18" s="38">
        <v>12.340349377606932</v>
      </c>
      <c r="J18" s="16" t="str">
        <f t="shared" si="3"/>
        <v>fail</v>
      </c>
      <c r="L18" s="17"/>
      <c r="M18" s="21"/>
      <c r="N18" s="21"/>
    </row>
    <row r="19" spans="1:15">
      <c r="A19" s="43" t="s">
        <v>35</v>
      </c>
      <c r="B19" s="17" t="s">
        <v>20</v>
      </c>
      <c r="C19" s="17" t="s">
        <v>21</v>
      </c>
      <c r="D19" s="27"/>
      <c r="F19" s="42" t="s">
        <v>36</v>
      </c>
      <c r="G19" s="40" t="s">
        <v>5</v>
      </c>
      <c r="H19" s="40" t="s">
        <v>6</v>
      </c>
      <c r="I19" s="40" t="s">
        <v>7</v>
      </c>
      <c r="J19" s="41" t="s">
        <v>8</v>
      </c>
      <c r="L19" s="17"/>
      <c r="M19" s="21"/>
      <c r="N19" s="21"/>
    </row>
    <row r="20" spans="1:15">
      <c r="A20" s="26" t="s">
        <v>26</v>
      </c>
      <c r="B20" s="28"/>
      <c r="D20" s="27"/>
      <c r="F20" s="36" t="s">
        <v>37</v>
      </c>
      <c r="G20" s="22">
        <f>B10/10-B11/10</f>
        <v>0</v>
      </c>
      <c r="H20" s="22">
        <v>-6.7683659910570997</v>
      </c>
      <c r="I20" s="22">
        <v>-6.2683659910570997</v>
      </c>
      <c r="J20" s="39" t="str">
        <f t="shared" ref="J20:J25" si="4">IF($G20&gt;=I20,"fail",IF($G20&lt;=H20,"fail","pass"))</f>
        <v>fail</v>
      </c>
      <c r="L20" s="17"/>
      <c r="M20" s="21"/>
      <c r="N20" s="21"/>
    </row>
    <row r="21" spans="1:15">
      <c r="A21" s="26" t="s">
        <v>27</v>
      </c>
      <c r="B21" s="29"/>
      <c r="D21" s="27"/>
      <c r="F21" s="36" t="s">
        <v>38</v>
      </c>
      <c r="G21" s="22">
        <f>B10/10-B12/10</f>
        <v>0</v>
      </c>
      <c r="H21" s="22">
        <v>1.9159312207724981</v>
      </c>
      <c r="I21" s="22">
        <v>2.4159312207724981</v>
      </c>
      <c r="J21" s="15" t="str">
        <f t="shared" si="4"/>
        <v>fail</v>
      </c>
      <c r="L21" s="17"/>
      <c r="M21" s="21"/>
      <c r="N21" s="21"/>
    </row>
    <row r="22" spans="1:15">
      <c r="A22" s="26" t="s">
        <v>39</v>
      </c>
      <c r="B22" s="30"/>
      <c r="D22" s="27"/>
      <c r="F22" s="36" t="s">
        <v>40</v>
      </c>
      <c r="G22" s="22">
        <f>B11/10-B13/10</f>
        <v>0</v>
      </c>
      <c r="H22" s="22">
        <v>0.57816953083199962</v>
      </c>
      <c r="I22" s="22">
        <v>1.0781695308319996</v>
      </c>
      <c r="J22" s="15" t="str">
        <f t="shared" si="4"/>
        <v>fail</v>
      </c>
      <c r="L22" s="17"/>
      <c r="M22" s="21"/>
      <c r="N22" s="21"/>
    </row>
    <row r="23" spans="1:15">
      <c r="A23" s="26" t="s">
        <v>29</v>
      </c>
      <c r="B23" s="30"/>
      <c r="D23" s="27"/>
      <c r="F23" s="36" t="s">
        <v>41</v>
      </c>
      <c r="G23" s="22">
        <f>B11/10-(B14/10+C14/293.08)</f>
        <v>0</v>
      </c>
      <c r="H23" s="22">
        <v>-31.030481178918507</v>
      </c>
      <c r="I23" s="22">
        <v>-30.173994049688023</v>
      </c>
      <c r="J23" s="15" t="str">
        <f t="shared" si="4"/>
        <v>fail</v>
      </c>
      <c r="L23" s="17"/>
      <c r="M23" s="21"/>
      <c r="N23" s="21"/>
    </row>
    <row r="24" spans="1:15">
      <c r="A24" s="26" t="s">
        <v>30</v>
      </c>
      <c r="B24" s="30"/>
      <c r="C24" s="20"/>
      <c r="D24" s="27"/>
      <c r="F24" s="36" t="s">
        <v>42</v>
      </c>
      <c r="G24" s="22">
        <f>B11/10-(B15/10+C15/293.08)</f>
        <v>0</v>
      </c>
      <c r="H24" s="22">
        <v>2.9527911859501024</v>
      </c>
      <c r="I24" s="22">
        <v>3.4527911859501024</v>
      </c>
      <c r="J24" s="15" t="str">
        <f t="shared" si="4"/>
        <v>fail</v>
      </c>
      <c r="L24" s="17"/>
      <c r="M24" s="21"/>
      <c r="N24" s="21"/>
    </row>
    <row r="25" spans="1:15">
      <c r="A25" s="26" t="s">
        <v>31</v>
      </c>
      <c r="B25" s="30"/>
      <c r="C25" s="13"/>
      <c r="D25" s="27"/>
      <c r="F25" s="37" t="s">
        <v>43</v>
      </c>
      <c r="G25" s="38">
        <f>B11/10-B16/10</f>
        <v>0</v>
      </c>
      <c r="H25" s="38">
        <v>5.0900866095411663</v>
      </c>
      <c r="I25" s="38">
        <v>5.5900866095411663</v>
      </c>
      <c r="J25" s="16" t="str">
        <f t="shared" si="4"/>
        <v>fail</v>
      </c>
      <c r="L25" s="17"/>
      <c r="M25" s="21"/>
      <c r="N25" s="21"/>
    </row>
    <row r="26" spans="1:15">
      <c r="A26" s="26" t="s">
        <v>34</v>
      </c>
      <c r="B26" s="31"/>
      <c r="D26" s="27"/>
      <c r="F26" s="42" t="s">
        <v>44</v>
      </c>
      <c r="G26" s="40" t="s">
        <v>5</v>
      </c>
      <c r="H26" s="44" t="s">
        <v>6</v>
      </c>
      <c r="I26" s="44" t="s">
        <v>7</v>
      </c>
      <c r="J26" s="41" t="s">
        <v>8</v>
      </c>
      <c r="L26" s="17"/>
      <c r="M26" s="21"/>
      <c r="N26" s="21"/>
    </row>
    <row r="27" spans="1:15">
      <c r="B27" s="14"/>
      <c r="C27" s="32"/>
      <c r="D27" s="32"/>
      <c r="F27" s="36" t="s">
        <v>45</v>
      </c>
      <c r="G27" s="22">
        <f>B20/10-B21/10</f>
        <v>0</v>
      </c>
      <c r="H27" s="22">
        <v>-2.8793923843168998</v>
      </c>
      <c r="I27" s="22">
        <v>-2.3793923843168998</v>
      </c>
      <c r="J27" s="39" t="str">
        <f t="shared" ref="J27:J32" si="5">IF($G27&gt;=I27,"fail",IF($G27&lt;=H27,"fail","pass"))</f>
        <v>fail</v>
      </c>
    </row>
    <row r="28" spans="1:15">
      <c r="F28" s="36" t="s">
        <v>46</v>
      </c>
      <c r="G28" s="22">
        <f>B20/10-B22/10</f>
        <v>0</v>
      </c>
      <c r="H28" s="22">
        <v>1.6683653563477208</v>
      </c>
      <c r="I28" s="22">
        <v>2.1683653563477208</v>
      </c>
      <c r="J28" s="15" t="str">
        <f t="shared" si="5"/>
        <v>fail</v>
      </c>
    </row>
    <row r="29" spans="1:15">
      <c r="F29" s="36" t="s">
        <v>47</v>
      </c>
      <c r="G29" s="22">
        <f>B21/10-B23/10</f>
        <v>0</v>
      </c>
      <c r="H29" s="22">
        <v>6.8861093922332473E-2</v>
      </c>
      <c r="I29" s="22">
        <v>0.56886109392233242</v>
      </c>
      <c r="J29" s="15" t="str">
        <f t="shared" si="5"/>
        <v>fail</v>
      </c>
      <c r="L29" s="22"/>
      <c r="M29" s="22"/>
      <c r="O29" s="22"/>
    </row>
    <row r="30" spans="1:15">
      <c r="F30" s="36" t="s">
        <v>48</v>
      </c>
      <c r="G30" s="22">
        <f>B21/10-(B24/10+C24/293.08)</f>
        <v>0</v>
      </c>
      <c r="H30" s="22">
        <v>-17.816969009919504</v>
      </c>
      <c r="I30" s="22">
        <v>-17.316969009919504</v>
      </c>
      <c r="J30" s="15" t="str">
        <f t="shared" si="5"/>
        <v>fail</v>
      </c>
      <c r="L30" s="22"/>
      <c r="M30" s="22"/>
      <c r="O30" s="22"/>
    </row>
    <row r="31" spans="1:15">
      <c r="F31" s="36" t="s">
        <v>49</v>
      </c>
      <c r="G31" s="22">
        <f>B21/10-(B25/10+C25/293.08)</f>
        <v>0</v>
      </c>
      <c r="H31" s="22">
        <v>1.0357076471568381</v>
      </c>
      <c r="I31" s="22">
        <v>1.5357076471568381</v>
      </c>
      <c r="J31" s="15" t="str">
        <f t="shared" si="5"/>
        <v>fail</v>
      </c>
      <c r="L31" s="22"/>
      <c r="M31" s="22"/>
      <c r="O31" s="22"/>
    </row>
    <row r="32" spans="1:15">
      <c r="F32" s="37" t="s">
        <v>50</v>
      </c>
      <c r="G32" s="38">
        <f>B21/10-B26/10</f>
        <v>0</v>
      </c>
      <c r="H32" s="38">
        <v>1.2837300817736665</v>
      </c>
      <c r="I32" s="38">
        <v>1.7837300817736665</v>
      </c>
      <c r="J32" s="16" t="str">
        <f t="shared" si="5"/>
        <v>fail</v>
      </c>
      <c r="L32" s="22"/>
      <c r="M32" s="22"/>
      <c r="O32" s="22"/>
    </row>
    <row r="33" spans="6:15">
      <c r="F33" s="42" t="s">
        <v>51</v>
      </c>
      <c r="G33" s="40" t="s">
        <v>5</v>
      </c>
      <c r="H33" s="44" t="s">
        <v>6</v>
      </c>
      <c r="I33" s="44" t="s">
        <v>7</v>
      </c>
      <c r="J33" s="41" t="s">
        <v>8</v>
      </c>
      <c r="L33" s="22"/>
      <c r="M33" s="22"/>
      <c r="O33" s="22"/>
    </row>
    <row r="34" spans="6:15">
      <c r="F34" s="36" t="s">
        <v>52</v>
      </c>
      <c r="G34" s="22">
        <f>B10/10-B20/10</f>
        <v>0</v>
      </c>
      <c r="H34" s="22">
        <v>8.3746291889240325</v>
      </c>
      <c r="I34" s="22">
        <v>8.8746291889240325</v>
      </c>
      <c r="J34" s="39" t="str">
        <f t="shared" ref="J34:J40" si="6">IF($G34&gt;=I34,"fail",IF($G34&lt;=H34,"fail","pass"))</f>
        <v>fail</v>
      </c>
      <c r="L34" s="22"/>
      <c r="M34" s="22"/>
      <c r="O34" s="22"/>
    </row>
    <row r="35" spans="6:15">
      <c r="F35" s="36" t="s">
        <v>53</v>
      </c>
      <c r="G35" s="22">
        <f>B11/10-B21/10</f>
        <v>0</v>
      </c>
      <c r="H35" s="22">
        <v>12.263602795664234</v>
      </c>
      <c r="I35" s="22">
        <v>12.765136027956641</v>
      </c>
      <c r="J35" s="15" t="str">
        <f t="shared" si="6"/>
        <v>fail</v>
      </c>
      <c r="L35" s="22"/>
      <c r="M35" s="22"/>
      <c r="O35" s="22"/>
    </row>
    <row r="36" spans="6:15">
      <c r="F36" s="36" t="s">
        <v>54</v>
      </c>
      <c r="G36" s="22">
        <f>B12/10-B22/10</f>
        <v>0</v>
      </c>
      <c r="H36" s="22">
        <v>8.1270633244992556</v>
      </c>
      <c r="I36" s="22">
        <v>8.6270633244992556</v>
      </c>
      <c r="J36" s="15" t="str">
        <f t="shared" si="6"/>
        <v>fail</v>
      </c>
      <c r="L36" s="22"/>
      <c r="M36" s="22"/>
      <c r="O36" s="22"/>
    </row>
    <row r="37" spans="6:15">
      <c r="F37" s="36" t="s">
        <v>55</v>
      </c>
      <c r="G37" s="22">
        <f>B13/10-B23/10</f>
        <v>0</v>
      </c>
      <c r="H37" s="22">
        <v>11.754294358754565</v>
      </c>
      <c r="I37" s="22">
        <v>12.254294358754565</v>
      </c>
      <c r="J37" s="15" t="str">
        <f t="shared" si="6"/>
        <v>fail</v>
      </c>
      <c r="L37" s="22"/>
      <c r="M37" s="22"/>
      <c r="O37" s="22"/>
    </row>
    <row r="38" spans="6:15">
      <c r="F38" s="36" t="s">
        <v>56</v>
      </c>
      <c r="G38" s="22">
        <f>(B14/10+C14/293.08)-(B24/10+C24/293.08)</f>
        <v>0</v>
      </c>
      <c r="H38" s="22">
        <v>25.054524982200441</v>
      </c>
      <c r="I38" s="22">
        <v>26.035475017799566</v>
      </c>
      <c r="J38" s="15" t="str">
        <f t="shared" si="6"/>
        <v>fail</v>
      </c>
      <c r="L38" s="22"/>
      <c r="M38" s="22"/>
      <c r="O38" s="22"/>
    </row>
    <row r="39" spans="6:15">
      <c r="F39" s="36" t="s">
        <v>57</v>
      </c>
      <c r="G39" s="22">
        <f>(B15/10+C15/293.08)-(B25/10+C25/293.08)</f>
        <v>0</v>
      </c>
      <c r="H39" s="22">
        <v>10.34651925687097</v>
      </c>
      <c r="I39" s="22">
        <v>10.84651925687097</v>
      </c>
      <c r="J39" s="15" t="str">
        <f t="shared" si="6"/>
        <v>fail</v>
      </c>
      <c r="L39" s="22"/>
      <c r="M39" s="22"/>
      <c r="O39" s="22"/>
    </row>
    <row r="40" spans="6:15">
      <c r="F40" s="37" t="s">
        <v>58</v>
      </c>
      <c r="G40" s="38">
        <f>B16/10-B26/10</f>
        <v>0</v>
      </c>
      <c r="H40" s="38">
        <v>8.4572462678967337</v>
      </c>
      <c r="I40" s="38">
        <v>8.9572462678967337</v>
      </c>
      <c r="J40" s="16" t="str">
        <f t="shared" si="6"/>
        <v>fail</v>
      </c>
      <c r="K40" s="22"/>
      <c r="L40" s="22"/>
      <c r="M40" s="22"/>
      <c r="O40" s="22"/>
    </row>
    <row r="41" spans="6:15">
      <c r="J41" s="17"/>
      <c r="K41" s="22"/>
      <c r="L41" s="22"/>
      <c r="M41" s="22"/>
      <c r="O41" s="22"/>
    </row>
    <row r="42" spans="6:15">
      <c r="J42" s="17"/>
      <c r="K42" s="22"/>
      <c r="L42" s="22"/>
      <c r="M42" s="22"/>
      <c r="O42" s="22"/>
    </row>
    <row r="43" spans="6:15">
      <c r="J43" s="17"/>
      <c r="K43" s="22"/>
      <c r="L43" s="22"/>
      <c r="M43" s="22"/>
      <c r="O43" s="22"/>
    </row>
    <row r="44" spans="6:15">
      <c r="J44" s="2"/>
      <c r="K44" s="2"/>
      <c r="L44" s="22"/>
      <c r="M44" s="22"/>
      <c r="O44" s="22"/>
    </row>
    <row r="45" spans="6:15">
      <c r="J45" s="17"/>
      <c r="K45" s="33"/>
      <c r="L45" s="22"/>
      <c r="M45" s="22"/>
      <c r="O45" s="22"/>
    </row>
    <row r="46" spans="6:15">
      <c r="J46" s="17"/>
      <c r="K46" s="33"/>
      <c r="L46" s="22"/>
      <c r="M46" s="22"/>
      <c r="O46" s="22"/>
    </row>
    <row r="47" spans="6:15">
      <c r="F47" s="33"/>
      <c r="H47" s="14"/>
      <c r="I47" s="14"/>
      <c r="J47" s="17"/>
      <c r="K47" s="33"/>
      <c r="L47" s="22"/>
      <c r="M47" s="22"/>
      <c r="O47" s="22"/>
    </row>
    <row r="48" spans="6:15">
      <c r="F48" s="33"/>
      <c r="H48" s="14"/>
      <c r="I48" s="14"/>
      <c r="J48" s="17"/>
      <c r="K48" s="33"/>
      <c r="L48" s="22"/>
      <c r="M48" s="22"/>
      <c r="O48" s="22"/>
    </row>
    <row r="49" spans="6:15">
      <c r="F49" s="33"/>
      <c r="H49" s="14"/>
      <c r="I49" s="14"/>
      <c r="J49" s="17"/>
      <c r="K49" s="33"/>
      <c r="L49" s="22"/>
      <c r="M49" s="22"/>
      <c r="O49" s="22"/>
    </row>
    <row r="50" spans="6:15">
      <c r="F50" s="33"/>
      <c r="H50" s="14"/>
      <c r="I50" s="14"/>
      <c r="J50" s="17"/>
      <c r="K50" s="33"/>
      <c r="L50" s="22"/>
      <c r="M50" s="22"/>
      <c r="O50" s="22"/>
    </row>
    <row r="51" spans="6:15">
      <c r="F51" s="2"/>
      <c r="H51" s="2"/>
      <c r="I51" s="2"/>
      <c r="J51" s="2"/>
      <c r="K51" s="2"/>
      <c r="L51" s="22"/>
      <c r="M51" s="22"/>
      <c r="O51" s="22"/>
    </row>
    <row r="52" spans="6:15">
      <c r="F52" s="33"/>
      <c r="H52" s="14"/>
      <c r="I52" s="14"/>
      <c r="J52" s="17"/>
      <c r="K52" s="33"/>
      <c r="L52" s="22"/>
      <c r="M52" s="22"/>
      <c r="O52" s="22"/>
    </row>
    <row r="53" spans="6:15">
      <c r="F53" s="33"/>
      <c r="H53" s="14"/>
      <c r="I53" s="14"/>
      <c r="J53" s="17"/>
      <c r="K53" s="33"/>
      <c r="L53" s="22"/>
      <c r="M53" s="22"/>
      <c r="O53" s="22"/>
    </row>
    <row r="54" spans="6:15">
      <c r="F54" s="33"/>
      <c r="H54" s="14"/>
      <c r="I54" s="14"/>
      <c r="J54" s="17"/>
      <c r="K54" s="33"/>
      <c r="L54" s="22"/>
      <c r="M54" s="22"/>
      <c r="O54" s="22"/>
    </row>
    <row r="55" spans="6:15">
      <c r="F55" s="33"/>
      <c r="H55" s="14"/>
      <c r="I55" s="14"/>
      <c r="J55" s="17"/>
      <c r="K55" s="33"/>
      <c r="L55" s="22"/>
      <c r="M55" s="22"/>
      <c r="O55" s="22"/>
    </row>
    <row r="56" spans="6:15">
      <c r="F56" s="33"/>
      <c r="H56" s="14"/>
      <c r="I56" s="14"/>
      <c r="J56" s="17"/>
      <c r="K56" s="33"/>
      <c r="L56" s="22"/>
      <c r="M56" s="22"/>
      <c r="O56" s="22"/>
    </row>
    <row r="57" spans="6:15">
      <c r="F57" s="33"/>
      <c r="H57" s="14"/>
      <c r="I57" s="14"/>
      <c r="J57" s="17"/>
      <c r="K57" s="33"/>
      <c r="L57" s="22"/>
      <c r="M57" s="22"/>
      <c r="O57" s="22"/>
    </row>
    <row r="58" spans="6:15">
      <c r="F58" s="2"/>
      <c r="H58" s="2"/>
      <c r="I58" s="2"/>
      <c r="J58" s="2"/>
      <c r="K58" s="2"/>
      <c r="L58" s="22"/>
      <c r="M58" s="22"/>
      <c r="O58" s="22"/>
    </row>
    <row r="59" spans="6:15">
      <c r="F59" s="33"/>
      <c r="H59" s="14"/>
      <c r="I59" s="14"/>
      <c r="J59" s="17"/>
      <c r="K59" s="33"/>
      <c r="L59" s="22"/>
      <c r="M59" s="22"/>
      <c r="O59" s="22"/>
    </row>
    <row r="60" spans="6:15">
      <c r="F60" s="33"/>
      <c r="H60" s="14"/>
      <c r="I60" s="14"/>
      <c r="J60" s="17"/>
      <c r="K60" s="33"/>
      <c r="L60" s="22"/>
      <c r="M60" s="22"/>
      <c r="O60" s="22"/>
    </row>
    <row r="61" spans="6:15">
      <c r="F61" s="33"/>
      <c r="H61" s="14"/>
      <c r="I61" s="14"/>
      <c r="J61" s="17"/>
      <c r="K61" s="33"/>
      <c r="L61" s="22"/>
      <c r="M61" s="22"/>
      <c r="O61" s="22"/>
    </row>
    <row r="62" spans="6:15">
      <c r="F62" s="33"/>
      <c r="H62" s="14"/>
      <c r="I62" s="14"/>
      <c r="J62" s="17"/>
      <c r="K62" s="33"/>
      <c r="L62" s="22"/>
      <c r="M62" s="22"/>
      <c r="O62" s="22"/>
    </row>
    <row r="63" spans="6:15">
      <c r="F63" s="33"/>
      <c r="H63" s="14"/>
      <c r="I63" s="14"/>
      <c r="J63" s="17"/>
      <c r="K63" s="33"/>
      <c r="L63" s="22"/>
      <c r="M63" s="22"/>
      <c r="O63" s="22"/>
    </row>
    <row r="64" spans="6:15">
      <c r="F64" s="33"/>
      <c r="H64" s="14"/>
      <c r="I64" s="14"/>
      <c r="J64" s="17"/>
      <c r="K64" s="33"/>
      <c r="L64" s="22"/>
      <c r="M64" s="22"/>
      <c r="O64" s="22"/>
    </row>
    <row r="65" spans="6:15">
      <c r="F65" s="33"/>
      <c r="H65" s="14"/>
      <c r="I65" s="14"/>
      <c r="J65" s="17"/>
      <c r="K65" s="33"/>
      <c r="L65" s="22"/>
      <c r="M65" s="22"/>
      <c r="O65" s="22"/>
    </row>
  </sheetData>
  <sheetProtection algorithmName="SHA-512" hashValue="+1iFPLvEFfTTJSbZCLn9E/xlkImKMpAwelkLTQdpkwozmFbtC3aSItgndFq8ropg3swl68hFu2ovbLrKkucF3g==" saltValue="FDEAzef+HAT6CUqZIeJSwA==" spinCount="100000" sheet="1" objects="1" scenarios="1"/>
  <mergeCells count="2">
    <mergeCell ref="B2:D2"/>
    <mergeCell ref="A1:C1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2"/>
  <sheetViews>
    <sheetView workbookViewId="0"/>
  </sheetViews>
  <sheetFormatPr defaultColWidth="8.875" defaultRowHeight="14.1"/>
  <sheetData>
    <row r="1" spans="1:1" ht="15.95">
      <c r="A1" s="23" t="s">
        <v>59</v>
      </c>
    </row>
    <row r="2" spans="1:1" ht="15.95">
      <c r="A2" s="24" t="s">
        <v>60</v>
      </c>
    </row>
    <row r="3" spans="1:1" ht="15.95">
      <c r="A3" s="24" t="s">
        <v>61</v>
      </c>
    </row>
    <row r="4" spans="1:1" ht="15.95">
      <c r="A4" s="24" t="s">
        <v>62</v>
      </c>
    </row>
    <row r="5" spans="1:1" ht="15.95">
      <c r="A5" s="24" t="s">
        <v>63</v>
      </c>
    </row>
    <row r="6" spans="1:1" ht="15.95">
      <c r="A6" s="24" t="s">
        <v>64</v>
      </c>
    </row>
    <row r="7" spans="1:1" ht="15.95">
      <c r="A7" s="24" t="s">
        <v>65</v>
      </c>
    </row>
    <row r="8" spans="1:1" ht="15.95">
      <c r="A8" s="24" t="s">
        <v>66</v>
      </c>
    </row>
    <row r="9" spans="1:1" ht="15.95">
      <c r="A9" s="24" t="s">
        <v>67</v>
      </c>
    </row>
    <row r="10" spans="1:1" ht="15.95">
      <c r="A10" s="24" t="s">
        <v>68</v>
      </c>
    </row>
    <row r="11" spans="1:1" ht="15.95">
      <c r="A11" s="24" t="s">
        <v>69</v>
      </c>
    </row>
    <row r="12" spans="1:1" ht="15.95">
      <c r="A12" s="24" t="s">
        <v>70</v>
      </c>
    </row>
    <row r="13" spans="1:1" ht="15.95">
      <c r="A13" s="24" t="s">
        <v>71</v>
      </c>
    </row>
    <row r="14" spans="1:1" ht="15.95">
      <c r="A14" s="23"/>
    </row>
    <row r="15" spans="1:1" ht="15.95">
      <c r="A15" s="23" t="s">
        <v>72</v>
      </c>
    </row>
    <row r="16" spans="1:1" ht="15.95">
      <c r="A16" s="24" t="s">
        <v>73</v>
      </c>
    </row>
    <row r="17" spans="1:1" ht="15.95">
      <c r="A17" s="23"/>
    </row>
    <row r="18" spans="1:1" ht="15.95">
      <c r="A18" s="23" t="s">
        <v>74</v>
      </c>
    </row>
    <row r="19" spans="1:1" ht="15.95">
      <c r="A19" s="24" t="s">
        <v>75</v>
      </c>
    </row>
    <row r="20" spans="1:1" ht="15.95">
      <c r="A20" s="23"/>
    </row>
    <row r="21" spans="1:1" ht="15.95">
      <c r="A21" s="23" t="s">
        <v>76</v>
      </c>
    </row>
    <row r="22" spans="1:1" ht="15.95">
      <c r="A22" s="24" t="s">
        <v>77</v>
      </c>
    </row>
    <row r="23" spans="1:1" ht="15.95">
      <c r="A23" s="23"/>
    </row>
    <row r="24" spans="1:1" ht="15.95">
      <c r="A24" s="23" t="s">
        <v>78</v>
      </c>
    </row>
    <row r="25" spans="1:1" ht="15.95">
      <c r="A25" s="24" t="s">
        <v>79</v>
      </c>
    </row>
    <row r="26" spans="1:1" ht="15.95">
      <c r="A26" s="25" t="s">
        <v>80</v>
      </c>
    </row>
    <row r="27" spans="1:1" ht="15.95">
      <c r="A27" s="25" t="s">
        <v>81</v>
      </c>
    </row>
    <row r="28" spans="1:1" ht="15.95">
      <c r="A28" s="25" t="s">
        <v>82</v>
      </c>
    </row>
    <row r="29" spans="1:1" ht="15.95">
      <c r="A29" s="25" t="s">
        <v>83</v>
      </c>
    </row>
    <row r="30" spans="1:1" ht="15.95">
      <c r="A30" s="25" t="s">
        <v>84</v>
      </c>
    </row>
    <row r="31" spans="1:1" ht="15.95">
      <c r="A31" s="23"/>
    </row>
    <row r="32" spans="1:1" ht="15.95">
      <c r="A32" s="23" t="s">
        <v>85</v>
      </c>
    </row>
    <row r="33" spans="1:1" ht="15.95">
      <c r="A33" s="24" t="s">
        <v>86</v>
      </c>
    </row>
    <row r="34" spans="1:1" ht="15.95">
      <c r="A34" s="23"/>
    </row>
    <row r="35" spans="1:1" ht="15.95">
      <c r="A35" s="23" t="s">
        <v>87</v>
      </c>
    </row>
    <row r="36" spans="1:1" ht="15.95">
      <c r="A36" s="24" t="s">
        <v>88</v>
      </c>
    </row>
    <row r="37" spans="1:1" ht="15.95">
      <c r="A37" s="25" t="s">
        <v>89</v>
      </c>
    </row>
    <row r="38" spans="1:1" ht="15.95">
      <c r="A38" s="25" t="s">
        <v>90</v>
      </c>
    </row>
    <row r="39" spans="1:1" ht="15.95">
      <c r="A39" s="25" t="s">
        <v>91</v>
      </c>
    </row>
    <row r="40" spans="1:1" ht="15.95">
      <c r="A40" s="23"/>
    </row>
    <row r="41" spans="1:1" ht="15.95">
      <c r="A41" s="23" t="s">
        <v>92</v>
      </c>
    </row>
    <row r="42" spans="1:1" ht="15.95">
      <c r="A42" s="2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United Technologies Corporation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Christensen</dc:creator>
  <cp:keywords/>
  <dc:description/>
  <cp:lastModifiedBy>Philip Fairey</cp:lastModifiedBy>
  <cp:revision/>
  <dcterms:created xsi:type="dcterms:W3CDTF">2016-08-25T20:41:37Z</dcterms:created>
  <dcterms:modified xsi:type="dcterms:W3CDTF">2022-07-06T16:33:32Z</dcterms:modified>
  <cp:category/>
  <cp:contentStatus/>
</cp:coreProperties>
</file>