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amine-lazrak/Documents/Big Ladder/RESNET/Software certification/"/>
    </mc:Choice>
  </mc:AlternateContent>
  <xr:revisionPtr revIDLastSave="2" documentId="13_ncr:1_{987A38F3-966F-8F4E-88C4-AFDA0803BABE}" xr6:coauthVersionLast="47" xr6:coauthVersionMax="47" xr10:uidLastSave="{95455F37-4725-4150-8179-DF4F2CA06CB3}"/>
  <bookViews>
    <workbookView xWindow="-20" yWindow="460" windowWidth="28800" windowHeight="17540" xr2:uid="{00000000-000D-0000-FFFF-FFFF00000000}"/>
  </bookViews>
  <sheets>
    <sheet name="Results" sheetId="1" r:id="rId1"/>
  </sheets>
  <definedNames>
    <definedName name="_xlnm.Print_Area" localSheetId="0">Results!$A$1:$I$41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0" i="1" l="1"/>
  <c r="M39" i="1"/>
  <c r="J40" i="1"/>
  <c r="J39" i="1"/>
  <c r="G40" i="1"/>
  <c r="G39" i="1"/>
  <c r="D40" i="1"/>
  <c r="D39" i="1"/>
  <c r="M9" i="1"/>
  <c r="M10" i="1"/>
  <c r="M12" i="1"/>
  <c r="J12" i="1"/>
  <c r="D38" i="1"/>
  <c r="M34" i="1"/>
  <c r="M28" i="1"/>
  <c r="M27" i="1"/>
  <c r="M26" i="1"/>
  <c r="M21" i="1"/>
  <c r="M20" i="1"/>
  <c r="M19" i="1"/>
  <c r="M15" i="1"/>
  <c r="M14" i="1"/>
  <c r="M13" i="1"/>
  <c r="M8" i="1"/>
  <c r="M7" i="1"/>
  <c r="M6" i="1"/>
  <c r="J34" i="1"/>
  <c r="J28" i="1"/>
  <c r="J27" i="1"/>
  <c r="J26" i="1"/>
  <c r="J21" i="1"/>
  <c r="J20" i="1"/>
  <c r="J19" i="1"/>
  <c r="J15" i="1"/>
  <c r="J14" i="1"/>
  <c r="J13" i="1"/>
  <c r="J8" i="1"/>
  <c r="J7" i="1"/>
  <c r="J6" i="1"/>
  <c r="G34" i="1"/>
  <c r="G28" i="1"/>
  <c r="G27" i="1"/>
  <c r="G26" i="1"/>
  <c r="G21" i="1"/>
  <c r="G20" i="1"/>
  <c r="G15" i="1"/>
  <c r="G14" i="1"/>
  <c r="G13" i="1"/>
  <c r="G11" i="1"/>
  <c r="G8" i="1"/>
  <c r="G7" i="1"/>
  <c r="G6" i="1"/>
  <c r="D34" i="1"/>
  <c r="D28" i="1"/>
  <c r="D27" i="1"/>
  <c r="D26" i="1"/>
  <c r="D21" i="1"/>
  <c r="D20" i="1"/>
  <c r="D15" i="1"/>
  <c r="D14" i="1"/>
  <c r="D13" i="1"/>
  <c r="D11" i="1"/>
  <c r="D8" i="1"/>
  <c r="D7" i="1"/>
  <c r="D6" i="1"/>
  <c r="M37" i="1"/>
  <c r="M36" i="1"/>
  <c r="J37" i="1"/>
  <c r="J36" i="1"/>
  <c r="G32" i="1"/>
  <c r="J32" i="1"/>
  <c r="M33" i="1"/>
  <c r="M32" i="1"/>
  <c r="J33" i="1"/>
  <c r="G33" i="1"/>
  <c r="G36" i="1"/>
  <c r="G37" i="1"/>
  <c r="D37" i="1"/>
  <c r="D36" i="1"/>
  <c r="D33" i="1"/>
  <c r="D32" i="1"/>
  <c r="M22" i="1"/>
  <c r="J18" i="1"/>
  <c r="M18" i="1"/>
  <c r="G17" i="1"/>
  <c r="M41" i="1"/>
  <c r="M38" i="1"/>
  <c r="M35" i="1"/>
  <c r="M31" i="1"/>
  <c r="M30" i="1"/>
  <c r="M29" i="1"/>
  <c r="M25" i="1"/>
  <c r="M24" i="1"/>
  <c r="M23" i="1"/>
  <c r="M16" i="1"/>
  <c r="J41" i="1"/>
  <c r="J38" i="1"/>
  <c r="J35" i="1"/>
  <c r="J31" i="1"/>
  <c r="J30" i="1"/>
  <c r="J29" i="1"/>
  <c r="J25" i="1"/>
  <c r="J24" i="1"/>
  <c r="J23" i="1"/>
  <c r="J22" i="1"/>
  <c r="J16" i="1"/>
  <c r="G41" i="1"/>
  <c r="G38" i="1"/>
  <c r="G35" i="1"/>
  <c r="G31" i="1"/>
  <c r="G30" i="1"/>
  <c r="G29" i="1"/>
  <c r="G25" i="1"/>
  <c r="G24" i="1"/>
  <c r="G23" i="1"/>
  <c r="G22" i="1"/>
  <c r="G16" i="1"/>
  <c r="D41" i="1"/>
  <c r="D31" i="1"/>
  <c r="D30" i="1"/>
  <c r="D29" i="1"/>
  <c r="D25" i="1"/>
  <c r="D24" i="1"/>
  <c r="D23" i="1"/>
  <c r="D22" i="1"/>
  <c r="D16" i="1"/>
  <c r="D35" i="1"/>
</calcChain>
</file>

<file path=xl/sharedStrings.xml><?xml version="1.0" encoding="utf-8"?>
<sst xmlns="http://schemas.openxmlformats.org/spreadsheetml/2006/main" count="111" uniqueCount="58">
  <si>
    <t>HERS 2019A Auto Generation Test Results:</t>
  </si>
  <si>
    <t>Software Name:</t>
  </si>
  <si>
    <t>(for use with Pub 002-2020)</t>
  </si>
  <si>
    <t>User input data fields indicated by pale yellow</t>
  </si>
  <si>
    <t>CZ4</t>
  </si>
  <si>
    <t>CZ3</t>
  </si>
  <si>
    <t>CZ1</t>
  </si>
  <si>
    <t>CZ5</t>
  </si>
  <si>
    <t>Reference Home Building Component</t>
  </si>
  <si>
    <t>Test 1</t>
  </si>
  <si>
    <t>Results</t>
  </si>
  <si>
    <t>Pass/Fail</t>
  </si>
  <si>
    <t>Test 2</t>
  </si>
  <si>
    <t>Test 3</t>
  </si>
  <si>
    <t>Test 4</t>
  </si>
  <si>
    <r>
      <t>Above-grade walls (U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)</t>
    </r>
  </si>
  <si>
    <t>Above-grade wall solar absorptance (α)</t>
  </si>
  <si>
    <t>Above-grade wall infrared emittance (ε)</t>
  </si>
  <si>
    <t>Basement walls insulation R-value</t>
  </si>
  <si>
    <t>n/a</t>
  </si>
  <si>
    <r>
      <t>Basement walls (U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)</t>
    </r>
  </si>
  <si>
    <r>
      <t>Above-grade floors (U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)</t>
    </r>
  </si>
  <si>
    <t>Slab insulation R-Value</t>
  </si>
  <si>
    <r>
      <t>Ceilings (U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)</t>
    </r>
  </si>
  <si>
    <t>Roof solar absorptance (α)</t>
  </si>
  <si>
    <t>Roof infrared emittance (ε)</t>
  </si>
  <si>
    <r>
      <t>Attic vent area*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</si>
  <si>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Crawlspace vent area*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</si>
  <si>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Exposed masonry floor area *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</si>
  <si>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Carpet &amp; pad R-Value</t>
  </si>
  <si>
    <r>
      <t>Door Area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</si>
  <si>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Door U-Factor</t>
  </si>
  <si>
    <r>
      <t>North window area*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</si>
  <si>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South window area*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</si>
  <si>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East window area*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</si>
  <si>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West window area*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</si>
  <si>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Window U-Factor</t>
  </si>
  <si>
    <r>
      <t>Window SHGC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(heating)</t>
    </r>
  </si>
  <si>
    <r>
      <t>Window SHGC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(cooling)</t>
    </r>
  </si>
  <si>
    <r>
      <t>SLA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>*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</si>
  <si>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Sensible Internal gains* (Btu/day)</t>
  </si>
  <si>
    <t>Latent Internal gains* (Btu/day)</t>
  </si>
  <si>
    <t>Labeled heating system rating and efficiency</t>
  </si>
  <si>
    <t>AFUE = 78%</t>
  </si>
  <si>
    <t>HSPF = 7.7</t>
  </si>
  <si>
    <t>Labeled cooling system rating and efficiency</t>
  </si>
  <si>
    <t>SEER = 13</t>
  </si>
  <si>
    <t>Air Distribution System Efficiency</t>
  </si>
  <si>
    <t>Thermostat Type</t>
  </si>
  <si>
    <t>Manual</t>
  </si>
  <si>
    <t>Heating thermostat settings</t>
  </si>
  <si>
    <t xml:space="preserve"> 68 F (all hours)</t>
  </si>
  <si>
    <t>Cooling thermostat settings</t>
  </si>
  <si>
    <t>78 F (all hours)</t>
  </si>
  <si>
    <t>Mechanical ventilation* (kWh/y)</t>
  </si>
  <si>
    <r>
      <t>DHW pipe length refPipeL (</t>
    </r>
    <r>
      <rPr>
        <sz val="10"/>
        <rFont val="Calibri"/>
        <family val="2"/>
      </rPr>
      <t>±</t>
    </r>
    <r>
      <rPr>
        <sz val="10"/>
        <rFont val="Arial"/>
        <family val="2"/>
      </rPr>
      <t>0.1 ft)</t>
    </r>
  </si>
  <si>
    <r>
      <t>DHW loop length refLoopL (</t>
    </r>
    <r>
      <rPr>
        <sz val="10"/>
        <rFont val="Calibri"/>
        <family val="2"/>
      </rPr>
      <t>±</t>
    </r>
    <r>
      <rPr>
        <sz val="10"/>
        <rFont val="Arial"/>
        <family val="2"/>
      </rPr>
      <t>0.1 ft)</t>
    </r>
  </si>
  <si>
    <t>e-Ratio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</si>
</sst>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>
    <font>
      <sz val="10"/>
      <name val="Arial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rgb="FFFFFF99"/>
        <bgColor rgb="FF000000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55"/>
      </top>
      <bottom style="dotted">
        <color indexed="55"/>
      </bottom>
      <diagonal/>
    </border>
    <border>
      <left style="medium">
        <color indexed="64"/>
      </left>
      <right/>
      <top style="medium">
        <color indexed="64"/>
      </top>
      <bottom style="dotted">
        <color indexed="55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55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55"/>
      </top>
      <bottom style="dotted">
        <color indexed="64"/>
      </bottom>
      <diagonal/>
    </border>
    <border>
      <left/>
      <right/>
      <top style="dotted">
        <color indexed="55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55"/>
      </top>
      <bottom/>
      <diagonal/>
    </border>
    <border>
      <left style="dotted">
        <color rgb="FFA5A5A5"/>
      </left>
      <right style="dotted">
        <color rgb="FFA5A5A5"/>
      </right>
      <top style="dotted">
        <color rgb="FFA5A5A5"/>
      </top>
      <bottom style="dotted">
        <color indexed="55"/>
      </bottom>
      <diagonal/>
    </border>
    <border>
      <left style="dotted">
        <color rgb="FFA5A5A5"/>
      </left>
      <right style="dotted">
        <color rgb="FFA5A5A5"/>
      </right>
      <top style="dotted">
        <color indexed="55"/>
      </top>
      <bottom style="dotted">
        <color indexed="55"/>
      </bottom>
      <diagonal/>
    </border>
    <border>
      <left style="dotted">
        <color rgb="FFA5A5A5"/>
      </left>
      <right style="dotted">
        <color rgb="FFA5A5A5"/>
      </right>
      <top style="dotted">
        <color indexed="55"/>
      </top>
      <bottom style="dotted">
        <color rgb="FFA5A5A5"/>
      </bottom>
      <diagonal/>
    </border>
    <border>
      <left style="dotted">
        <color rgb="FFA5A5A5"/>
      </left>
      <right style="dotted">
        <color rgb="FFA5A5A5"/>
      </right>
      <top/>
      <bottom style="dotted">
        <color rgb="FFA5A5A5"/>
      </bottom>
      <diagonal/>
    </border>
    <border>
      <left style="dotted">
        <color rgb="FFA5A5A5"/>
      </left>
      <right style="dotted">
        <color rgb="FFA5A5A5"/>
      </right>
      <top style="dotted">
        <color rgb="FFA5A5A5"/>
      </top>
      <bottom style="dotted">
        <color rgb="FFA5A5A5"/>
      </bottom>
      <diagonal/>
    </border>
    <border>
      <left style="dotted">
        <color rgb="FFA5A5A5"/>
      </left>
      <right style="dotted">
        <color rgb="FFA5A5A5"/>
      </right>
      <top/>
      <bottom style="dotted">
        <color indexed="55"/>
      </bottom>
      <diagonal/>
    </border>
    <border>
      <left style="dotted">
        <color rgb="FFA5A5A5"/>
      </left>
      <right style="dotted">
        <color rgb="FFA5A5A5"/>
      </right>
      <top style="dotted">
        <color indexed="55"/>
      </top>
      <bottom/>
      <diagonal/>
    </border>
    <border>
      <left/>
      <right style="dotted">
        <color rgb="FFA5A5A5"/>
      </right>
      <top style="dotted">
        <color rgb="FFA5A5A5"/>
      </top>
      <bottom style="dotted">
        <color rgb="FFA5A5A5"/>
      </bottom>
      <diagonal/>
    </border>
    <border>
      <left style="dotted">
        <color rgb="FFA5A5A5"/>
      </left>
      <right/>
      <top style="dotted">
        <color indexed="55"/>
      </top>
      <bottom style="dotted">
        <color indexed="55"/>
      </bottom>
      <diagonal/>
    </border>
    <border>
      <left style="dotted">
        <color rgb="FFA5A5A5"/>
      </left>
      <right/>
      <top style="dotted">
        <color indexed="55"/>
      </top>
      <bottom/>
      <diagonal/>
    </border>
    <border>
      <left style="dotted">
        <color rgb="FFA5A5A5"/>
      </left>
      <right style="dotted">
        <color rgb="FFA5A5A5"/>
      </right>
      <top/>
      <bottom/>
      <diagonal/>
    </border>
    <border>
      <left style="dotted">
        <color rgb="FFA5A5A5"/>
      </left>
      <right/>
      <top style="dotted">
        <color rgb="FFA5A5A5"/>
      </top>
      <bottom/>
      <diagonal/>
    </border>
    <border>
      <left/>
      <right/>
      <top/>
      <bottom style="dotted">
        <color indexed="55"/>
      </bottom>
      <diagonal/>
    </border>
    <border>
      <left/>
      <right style="medium">
        <color rgb="FF000000"/>
      </right>
      <top style="dotted">
        <color indexed="55"/>
      </top>
      <bottom style="dotted">
        <color indexed="55"/>
      </bottom>
      <diagonal/>
    </border>
    <border>
      <left/>
      <right style="medium">
        <color rgb="FF000000"/>
      </right>
      <top style="dotted">
        <color indexed="55"/>
      </top>
      <bottom/>
      <diagonal/>
    </border>
    <border>
      <left/>
      <right style="medium">
        <color rgb="FF000000"/>
      </right>
      <top style="dotted">
        <color rgb="FFA5A5A5"/>
      </top>
      <bottom style="dotted">
        <color rgb="FFA5A5A5"/>
      </bottom>
      <diagonal/>
    </border>
    <border>
      <left/>
      <right style="medium">
        <color rgb="FF000000"/>
      </right>
      <top/>
      <bottom/>
      <diagonal/>
    </border>
    <border>
      <left style="dotted">
        <color rgb="FFA5A5A5"/>
      </left>
      <right style="medium">
        <color rgb="FF000000"/>
      </right>
      <top style="dotted">
        <color rgb="FFA5A5A5"/>
      </top>
      <bottom/>
      <diagonal/>
    </border>
    <border>
      <left style="dotted">
        <color rgb="FFA5A5A5"/>
      </left>
      <right style="medium">
        <color rgb="FF000000"/>
      </right>
      <top style="dotted">
        <color rgb="FFA5A5A5"/>
      </top>
      <bottom style="dotted">
        <color rgb="FFA5A5A5"/>
      </bottom>
      <diagonal/>
    </border>
    <border>
      <left style="dotted">
        <color rgb="FFA5A5A5"/>
      </left>
      <right style="medium">
        <color rgb="FF000000"/>
      </right>
      <top/>
      <bottom/>
      <diagonal/>
    </border>
    <border>
      <left style="dotted">
        <color rgb="FFA5A5A5"/>
      </left>
      <right style="dotted">
        <color rgb="FFA5A5A5"/>
      </right>
      <top style="medium">
        <color rgb="FF000000"/>
      </top>
      <bottom style="dotted">
        <color indexed="55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dotted">
        <color rgb="FFA5A5A5"/>
      </left>
      <right style="dotted">
        <color rgb="FFA5A5A5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dotted">
        <color rgb="FFA5A5A5"/>
      </right>
      <top style="medium">
        <color indexed="64"/>
      </top>
      <bottom style="medium">
        <color indexed="64"/>
      </bottom>
      <diagonal/>
    </border>
    <border>
      <left style="dotted">
        <color rgb="FFA5A5A5"/>
      </left>
      <right style="dotted">
        <color rgb="FFA5A5A5"/>
      </right>
      <top style="medium">
        <color indexed="64"/>
      </top>
      <bottom/>
      <diagonal/>
    </border>
    <border>
      <left style="dotted">
        <color rgb="FFA5A5A5"/>
      </left>
      <right style="medium">
        <color rgb="FF000000"/>
      </right>
      <top style="medium">
        <color indexed="64"/>
      </top>
      <bottom/>
      <diagonal/>
    </border>
    <border>
      <left/>
      <right style="dotted">
        <color rgb="FFA5A5A5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rgb="FFA5A5A5"/>
      </right>
      <top style="medium">
        <color indexed="64"/>
      </top>
      <bottom style="medium">
        <color indexed="64"/>
      </bottom>
      <diagonal/>
    </border>
    <border>
      <left style="dotted">
        <color rgb="FFA5A5A5"/>
      </left>
      <right style="dotted">
        <color rgb="FFA5A5A5"/>
      </right>
      <top style="dotted">
        <color rgb="FF969696"/>
      </top>
      <bottom style="dotted">
        <color rgb="FF969696"/>
      </bottom>
      <diagonal/>
    </border>
    <border>
      <left style="dotted">
        <color rgb="FFA5A5A5"/>
      </left>
      <right style="dotted">
        <color rgb="FFA5A5A5"/>
      </right>
      <top/>
      <bottom style="dotted">
        <color rgb="FF969696"/>
      </bottom>
      <diagonal/>
    </border>
    <border>
      <left style="dotted">
        <color rgb="FFA5A5A5"/>
      </left>
      <right style="dotted">
        <color rgb="FFA5A5A5"/>
      </right>
      <top style="dotted">
        <color rgb="FFA5A5A5"/>
      </top>
      <bottom style="dotted">
        <color rgb="FF969696"/>
      </bottom>
      <diagonal/>
    </border>
    <border>
      <left style="dotted">
        <color rgb="FFA5A5A5"/>
      </left>
      <right/>
      <top/>
      <bottom style="dotted">
        <color rgb="FF969696"/>
      </bottom>
      <diagonal/>
    </border>
    <border>
      <left style="dotted">
        <color rgb="FFA5A5A5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3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9" xfId="0" applyFont="1" applyFill="1" applyBorder="1" applyAlignment="1" applyProtection="1">
      <alignment horizontal="center" vertical="center" wrapText="1"/>
      <protection locked="0"/>
    </xf>
    <xf numFmtId="9" fontId="3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0" fontId="0" fillId="3" borderId="9" xfId="0" applyFill="1" applyBorder="1" applyAlignment="1">
      <alignment horizontal="centerContinuous"/>
    </xf>
    <xf numFmtId="0" fontId="0" fillId="2" borderId="10" xfId="0" applyFill="1" applyBorder="1" applyAlignment="1">
      <alignment horizontal="centerContinuous"/>
    </xf>
    <xf numFmtId="0" fontId="2" fillId="0" borderId="1" xfId="0" applyFont="1" applyBorder="1" applyAlignment="1">
      <alignment wrapText="1"/>
    </xf>
    <xf numFmtId="0" fontId="2" fillId="0" borderId="43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7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2" borderId="32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2" borderId="33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9" fontId="3" fillId="2" borderId="3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164" fontId="3" fillId="2" borderId="42" xfId="0" applyNumberFormat="1" applyFont="1" applyFill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40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2" borderId="41" xfId="0" applyNumberFormat="1" applyFont="1" applyFill="1" applyBorder="1" applyAlignment="1" applyProtection="1">
      <alignment horizontal="center" vertical="center"/>
      <protection locked="0"/>
    </xf>
    <xf numFmtId="0" fontId="3" fillId="4" borderId="48" xfId="0" applyFont="1" applyFill="1" applyBorder="1" applyAlignment="1" applyProtection="1">
      <alignment horizontal="center" vertical="center" wrapText="1"/>
      <protection locked="0"/>
    </xf>
    <xf numFmtId="0" fontId="3" fillId="4" borderId="49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center" vertical="center" wrapText="1"/>
      <protection locked="0"/>
    </xf>
    <xf numFmtId="0" fontId="3" fillId="4" borderId="50" xfId="0" applyFont="1" applyFill="1" applyBorder="1" applyAlignment="1" applyProtection="1">
      <alignment horizontal="center" vertical="center" wrapText="1"/>
      <protection locked="0"/>
    </xf>
    <xf numFmtId="3" fontId="3" fillId="4" borderId="49" xfId="0" applyNumberFormat="1" applyFont="1" applyFill="1" applyBorder="1" applyAlignment="1" applyProtection="1">
      <alignment horizontal="center" vertical="center" wrapText="1"/>
      <protection locked="0"/>
    </xf>
    <xf numFmtId="9" fontId="3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51" xfId="0" applyFont="1" applyFill="1" applyBorder="1" applyAlignment="1" applyProtection="1">
      <alignment horizontal="center" vertical="center" wrapText="1"/>
      <protection locked="0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 wrapText="1"/>
      <protection locked="0"/>
    </xf>
    <xf numFmtId="2" fontId="3" fillId="4" borderId="41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68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"/>
  <sheetViews>
    <sheetView tabSelected="1" zoomScale="92" zoomScaleNormal="134" workbookViewId="0">
      <selection activeCell="I12" sqref="I12"/>
    </sheetView>
  </sheetViews>
  <sheetFormatPr defaultColWidth="8.85546875" defaultRowHeight="12.95"/>
  <cols>
    <col min="1" max="1" width="36.140625" customWidth="1"/>
    <col min="2" max="7" width="13.7109375" style="3" customWidth="1"/>
    <col min="8" max="13" width="13.7109375" customWidth="1"/>
  </cols>
  <sheetData>
    <row r="1" spans="1:13">
      <c r="A1" s="18" t="s">
        <v>0</v>
      </c>
      <c r="C1" s="19" t="s">
        <v>1</v>
      </c>
      <c r="D1" s="74"/>
      <c r="E1" s="75"/>
    </row>
    <row r="2" spans="1:13">
      <c r="A2" s="20" t="s">
        <v>2</v>
      </c>
      <c r="C2" s="19"/>
    </row>
    <row r="3" spans="1:13">
      <c r="A3" s="21" t="s">
        <v>3</v>
      </c>
      <c r="B3" s="22"/>
      <c r="C3" s="19"/>
    </row>
    <row r="4" spans="1:13">
      <c r="A4" s="18"/>
      <c r="B4" s="76" t="s">
        <v>4</v>
      </c>
      <c r="C4" s="76"/>
      <c r="D4" s="76"/>
      <c r="E4" s="76" t="s">
        <v>5</v>
      </c>
      <c r="F4" s="76"/>
      <c r="G4" s="76"/>
      <c r="H4" s="76" t="s">
        <v>6</v>
      </c>
      <c r="I4" s="76"/>
      <c r="J4" s="76"/>
      <c r="K4" s="76" t="s">
        <v>7</v>
      </c>
      <c r="L4" s="76"/>
      <c r="M4" s="76"/>
    </row>
    <row r="5" spans="1:13" ht="15.95" customHeight="1" thickBot="1">
      <c r="A5" s="23" t="s">
        <v>8</v>
      </c>
      <c r="B5" s="24" t="s">
        <v>9</v>
      </c>
      <c r="C5" s="25" t="s">
        <v>10</v>
      </c>
      <c r="D5" s="26" t="s">
        <v>11</v>
      </c>
      <c r="E5" s="27" t="s">
        <v>12</v>
      </c>
      <c r="F5" s="25" t="s">
        <v>10</v>
      </c>
      <c r="G5" s="26" t="s">
        <v>11</v>
      </c>
      <c r="H5" s="27" t="s">
        <v>13</v>
      </c>
      <c r="I5" s="25" t="s">
        <v>10</v>
      </c>
      <c r="J5" s="26" t="s">
        <v>11</v>
      </c>
      <c r="K5" s="28" t="s">
        <v>14</v>
      </c>
      <c r="L5" s="25" t="s">
        <v>10</v>
      </c>
      <c r="M5" s="26" t="s">
        <v>11</v>
      </c>
    </row>
    <row r="6" spans="1:13" ht="15.95" customHeight="1">
      <c r="A6" s="29" t="s">
        <v>15</v>
      </c>
      <c r="B6" s="30">
        <v>8.2000000000000003E-2</v>
      </c>
      <c r="C6" s="16"/>
      <c r="D6" s="34" t="str">
        <f>IF(C6&gt;=(1-0.05/100)*B6,IF(C6&lt;=(1+0.05/100)*B6,"pass","fail"),"fail")</f>
        <v>fail</v>
      </c>
      <c r="E6" s="31">
        <v>8.2000000000000003E-2</v>
      </c>
      <c r="F6" s="16"/>
      <c r="G6" s="34" t="str">
        <f>IF(F6&gt;=(1-0.05/100)*E6,IF(F6&lt;=(1+0.05/100)*E6,"pass","fail"),"fail")</f>
        <v>fail</v>
      </c>
      <c r="H6" s="31">
        <v>8.2000000000000003E-2</v>
      </c>
      <c r="I6" s="16"/>
      <c r="J6" s="34" t="str">
        <f>IF(I6&gt;=(1-0.05/100)*H6,IF(I6&lt;=(1+0.05/100)*H6,"pass","fail"),"fail")</f>
        <v>fail</v>
      </c>
      <c r="K6" s="30">
        <v>0.06</v>
      </c>
      <c r="L6" s="16"/>
      <c r="M6" s="34" t="str">
        <f>IF(L6&gt;=(1-0.05/100)*K6,IF(L6&lt;=(1+0.05/100)*K6,"pass","fail"),"fail")</f>
        <v>fail</v>
      </c>
    </row>
    <row r="7" spans="1:13" ht="15.95" customHeight="1">
      <c r="A7" s="32" t="s">
        <v>16</v>
      </c>
      <c r="B7" s="33">
        <v>0.75</v>
      </c>
      <c r="C7" s="10"/>
      <c r="D7" s="34" t="str">
        <f>IF(C7&gt;=(1-0.05/100)*B7,IF(C7&lt;=(1+0.05/100)*B7,"pass","fail"),"fail")</f>
        <v>fail</v>
      </c>
      <c r="E7" s="35">
        <v>0.75</v>
      </c>
      <c r="F7" s="10"/>
      <c r="G7" s="34" t="str">
        <f>IF(F7&gt;=(1-0.05/100)*E7,IF(F7&lt;=(1+0.05/100)*E7,"pass","fail"),"fail")</f>
        <v>fail</v>
      </c>
      <c r="H7" s="35">
        <v>0.75</v>
      </c>
      <c r="I7" s="10"/>
      <c r="J7" s="34" t="str">
        <f>IF(I7&gt;=(1-0.05/100)*H7,IF(I7&lt;=(1+0.05/100)*H7,"pass","fail"),"fail")</f>
        <v>fail</v>
      </c>
      <c r="K7" s="33">
        <v>0.75</v>
      </c>
      <c r="L7" s="10"/>
      <c r="M7" s="34" t="str">
        <f>IF(L7&gt;=(1-0.05/100)*K7,IF(L7&lt;=(1+0.05/100)*K7,"pass","fail"),"fail")</f>
        <v>fail</v>
      </c>
    </row>
    <row r="8" spans="1:13" ht="15.95" customHeight="1">
      <c r="A8" s="32" t="s">
        <v>17</v>
      </c>
      <c r="B8" s="33">
        <v>0.9</v>
      </c>
      <c r="C8" s="8"/>
      <c r="D8" s="34" t="str">
        <f>IF(C8&gt;=(1-0.05/100)*B8,IF(C8&lt;=(1+0.05/100)*B8,"pass","fail"),"fail")</f>
        <v>fail</v>
      </c>
      <c r="E8" s="35">
        <v>0.9</v>
      </c>
      <c r="F8" s="8"/>
      <c r="G8" s="34" t="str">
        <f>IF(F8&gt;=(1-0.05/100)*E8,IF(F8&lt;=(1+0.05/100)*E8,"pass","fail"),"fail")</f>
        <v>fail</v>
      </c>
      <c r="H8" s="35">
        <v>0.9</v>
      </c>
      <c r="I8" s="8"/>
      <c r="J8" s="34" t="str">
        <f>IF(I8&gt;=(1-0.05/100)*H8,IF(I8&lt;=(1+0.05/100)*H8,"pass","fail"),"fail")</f>
        <v>fail</v>
      </c>
      <c r="K8" s="33">
        <v>0.9</v>
      </c>
      <c r="L8" s="8"/>
      <c r="M8" s="34" t="str">
        <f>IF(L8&gt;=(1-0.05/100)*K8,IF(L8&lt;=(1+0.05/100)*K8,"pass","fail"),"fail")</f>
        <v>fail</v>
      </c>
    </row>
    <row r="9" spans="1:13" ht="15.95" customHeight="1">
      <c r="A9" s="32" t="s">
        <v>18</v>
      </c>
      <c r="B9" s="33" t="s">
        <v>19</v>
      </c>
      <c r="C9" s="7"/>
      <c r="D9" s="34" t="s">
        <v>19</v>
      </c>
      <c r="E9" s="35" t="s">
        <v>19</v>
      </c>
      <c r="F9" s="7"/>
      <c r="G9" s="34" t="s">
        <v>19</v>
      </c>
      <c r="H9" s="35" t="s">
        <v>19</v>
      </c>
      <c r="I9" s="7"/>
      <c r="J9" s="34" t="s">
        <v>19</v>
      </c>
      <c r="K9" s="33">
        <v>10</v>
      </c>
      <c r="L9" s="7"/>
      <c r="M9" s="34" t="str">
        <f>IF(OR(L9="",L9="n/a"),"n/a",IF(OR(AND(L9&gt;=(1-0.05/100)*K9,L9&lt;=(1+0.05/100)*K9),AND(L10&gt;=(1-0.05/100)*K10,L10&lt;=(1+0.05/100)*K10)),"pass","fail"))</f>
        <v>n/a</v>
      </c>
    </row>
    <row r="10" spans="1:13" ht="15.95" customHeight="1">
      <c r="A10" s="32" t="s">
        <v>20</v>
      </c>
      <c r="B10" s="33" t="s">
        <v>19</v>
      </c>
      <c r="C10" s="7"/>
      <c r="D10" s="34" t="s">
        <v>19</v>
      </c>
      <c r="E10" s="35" t="s">
        <v>19</v>
      </c>
      <c r="F10" s="7"/>
      <c r="G10" s="34" t="s">
        <v>19</v>
      </c>
      <c r="H10" s="35" t="s">
        <v>19</v>
      </c>
      <c r="I10" s="7"/>
      <c r="J10" s="34" t="s">
        <v>19</v>
      </c>
      <c r="K10" s="33">
        <v>5.8999999999999997E-2</v>
      </c>
      <c r="L10" s="7"/>
      <c r="M10" s="34" t="str">
        <f>IF(OR(L10="",L10="n/a"),"n/a",IF(OR(AND(L9&gt;=(1-0.05/100)*K9,L9&lt;=(1+0.05/100)*K9),AND(L10&gt;=(1-0.05/100)*K10,L10&lt;=(1+0.05/100)*K10)),"pass","fail"))</f>
        <v>n/a</v>
      </c>
    </row>
    <row r="11" spans="1:13" ht="15.95" customHeight="1">
      <c r="A11" s="32" t="s">
        <v>21</v>
      </c>
      <c r="B11" s="33">
        <v>4.7E-2</v>
      </c>
      <c r="C11" s="9"/>
      <c r="D11" s="34" t="str">
        <f>IF(C11&gt;=(1-0.05/100)*B11,IF(C11&lt;=(1+0.05/100)*B11,"pass","fail"),"fail")</f>
        <v>fail</v>
      </c>
      <c r="E11" s="35">
        <v>4.7E-2</v>
      </c>
      <c r="F11" s="9"/>
      <c r="G11" s="34" t="str">
        <f>IF(F11&gt;=(1-0.05/100)*E11,IF(F11&lt;=(1+0.05/100)*E11,"pass","fail"),"fail")</f>
        <v>fail</v>
      </c>
      <c r="H11" s="35" t="s">
        <v>19</v>
      </c>
      <c r="I11" s="9"/>
      <c r="J11" s="34" t="s">
        <v>19</v>
      </c>
      <c r="K11" s="33" t="s">
        <v>19</v>
      </c>
      <c r="L11" s="9"/>
      <c r="M11" s="34" t="s">
        <v>19</v>
      </c>
    </row>
    <row r="12" spans="1:13" ht="15.95" customHeight="1">
      <c r="A12" s="32" t="s">
        <v>22</v>
      </c>
      <c r="B12" s="33" t="s">
        <v>19</v>
      </c>
      <c r="C12" s="5"/>
      <c r="D12" s="34" t="s">
        <v>19</v>
      </c>
      <c r="E12" s="35" t="s">
        <v>19</v>
      </c>
      <c r="F12" s="5"/>
      <c r="G12" s="34" t="s">
        <v>19</v>
      </c>
      <c r="H12" s="35">
        <v>0</v>
      </c>
      <c r="I12" s="5"/>
      <c r="J12" s="52" t="str">
        <f>IF(OR(OR(I12&lt;(1-0.05/100)*H12,I12&gt;(1+0.05/100)*H12),I12=""),"fail","pass")</f>
        <v>fail</v>
      </c>
      <c r="K12" s="33">
        <v>0</v>
      </c>
      <c r="L12" s="5"/>
      <c r="M12" s="52" t="str">
        <f>IF(OR(OR(L12&lt;(1-0.05/100)*K12,L12&gt;(1+0.05/100)*K12),L12=""),"fail","pass")</f>
        <v>fail</v>
      </c>
    </row>
    <row r="13" spans="1:13" ht="15.95" customHeight="1">
      <c r="A13" s="32" t="s">
        <v>23</v>
      </c>
      <c r="B13" s="33">
        <v>0.03</v>
      </c>
      <c r="C13" s="5"/>
      <c r="D13" s="34" t="str">
        <f>IF(C13&gt;=(1-0.05/100)*B13,IF(C13&lt;=(1+0.05/100)*B13,"pass","fail"),"fail")</f>
        <v>fail</v>
      </c>
      <c r="E13" s="35">
        <v>3.5000000000000003E-2</v>
      </c>
      <c r="F13" s="5"/>
      <c r="G13" s="34" t="str">
        <f>IF(F13&gt;=(1-0.05/100)*E13,IF(F13&lt;=(1+0.05/100)*E13,"pass","fail"),"fail")</f>
        <v>fail</v>
      </c>
      <c r="H13" s="35">
        <v>3.5000000000000003E-2</v>
      </c>
      <c r="I13" s="5"/>
      <c r="J13" s="34" t="str">
        <f>IF(I13&gt;=(1-0.05/100)*H13,IF(I13&lt;=(1+0.05/100)*H13,"pass","fail"),"fail")</f>
        <v>fail</v>
      </c>
      <c r="K13" s="33">
        <v>0.03</v>
      </c>
      <c r="L13" s="5"/>
      <c r="M13" s="34" t="str">
        <f>IF(L13&gt;=(1-0.05/100)*K13,IF(L13&lt;=(1+0.05/100)*K13,"pass","fail"),"fail")</f>
        <v>fail</v>
      </c>
    </row>
    <row r="14" spans="1:13" ht="15.95" customHeight="1">
      <c r="A14" s="32" t="s">
        <v>24</v>
      </c>
      <c r="B14" s="33">
        <v>0.75</v>
      </c>
      <c r="C14" s="5"/>
      <c r="D14" s="34" t="str">
        <f>IF(C14&gt;=(1-0.05/100)*B14,IF(C14&lt;=(1+0.05/100)*B14,"pass","fail"),"fail")</f>
        <v>fail</v>
      </c>
      <c r="E14" s="35">
        <v>0.75</v>
      </c>
      <c r="F14" s="5"/>
      <c r="G14" s="34" t="str">
        <f>IF(F14&gt;=(1-0.05/100)*E14,IF(F14&lt;=(1+0.05/100)*E14,"pass","fail"),"fail")</f>
        <v>fail</v>
      </c>
      <c r="H14" s="35">
        <v>0.75</v>
      </c>
      <c r="I14" s="5"/>
      <c r="J14" s="34" t="str">
        <f>IF(I14&gt;=(1-0.05/100)*H14,IF(I14&lt;=(1+0.05/100)*H14,"pass","fail"),"fail")</f>
        <v>fail</v>
      </c>
      <c r="K14" s="33">
        <v>0.75</v>
      </c>
      <c r="L14" s="5"/>
      <c r="M14" s="34" t="str">
        <f>IF(L14&gt;=(1-0.05/100)*K14,IF(L14&lt;=(1+0.05/100)*K14,"pass","fail"),"fail")</f>
        <v>fail</v>
      </c>
    </row>
    <row r="15" spans="1:13" ht="15.95" customHeight="1">
      <c r="A15" s="32" t="s">
        <v>25</v>
      </c>
      <c r="B15" s="33">
        <v>0.9</v>
      </c>
      <c r="C15" s="5"/>
      <c r="D15" s="34" t="str">
        <f>IF(C15&gt;=(1-0.05/100)*B15,IF(C15&lt;=(1+0.05/100)*B15,"pass","fail"),"fail")</f>
        <v>fail</v>
      </c>
      <c r="E15" s="35">
        <v>0.9</v>
      </c>
      <c r="F15" s="5"/>
      <c r="G15" s="34" t="str">
        <f>IF(F15&gt;=(1-0.05/100)*E15,IF(F15&lt;=(1+0.05/100)*E15,"pass","fail"),"fail")</f>
        <v>fail</v>
      </c>
      <c r="H15" s="35">
        <v>0.9</v>
      </c>
      <c r="I15" s="5"/>
      <c r="J15" s="34" t="str">
        <f>IF(I15&gt;=(1-0.05/100)*H15,IF(I15&lt;=(1+0.05/100)*H15,"pass","fail"),"fail")</f>
        <v>fail</v>
      </c>
      <c r="K15" s="33">
        <v>0.9</v>
      </c>
      <c r="L15" s="5"/>
      <c r="M15" s="34" t="str">
        <f>IF(L15&gt;=(1-0.05/100)*K15,IF(L15&lt;=(1+0.05/100)*K15,"pass","fail"),"fail")</f>
        <v>fail</v>
      </c>
    </row>
    <row r="16" spans="1:13" ht="15.95" customHeight="1">
      <c r="A16" s="32" t="s">
        <v>26</v>
      </c>
      <c r="B16" s="33">
        <v>5.13</v>
      </c>
      <c r="C16" s="6"/>
      <c r="D16" s="34" t="str">
        <f>IF(C16&gt;=0.999*B16,IF(C16&lt;=1.001*B16,"pass","fail"),"fail")</f>
        <v>fail</v>
      </c>
      <c r="E16" s="35">
        <v>5.13</v>
      </c>
      <c r="F16" s="6"/>
      <c r="G16" s="34" t="str">
        <f>IF(F16&gt;=0.999*E16,IF(F16&lt;=1.001*E16,"pass","fail"),"fail")</f>
        <v>fail</v>
      </c>
      <c r="H16" s="35">
        <v>5.13</v>
      </c>
      <c r="I16" s="6"/>
      <c r="J16" s="34" t="str">
        <f>IF(I16&gt;=0.999*H16,IF(I16&lt;=1.001*H16,"pass","fail"),"fail")</f>
        <v>fail</v>
      </c>
      <c r="K16" s="33">
        <v>5.13</v>
      </c>
      <c r="L16" s="6"/>
      <c r="M16" s="34" t="str">
        <f>IF(L16&gt;=0.999*K16,IF(L16&lt;=1.001*K16,"pass","fail"),"fail")</f>
        <v>fail</v>
      </c>
    </row>
    <row r="17" spans="1:13" ht="15.95" customHeight="1">
      <c r="A17" s="32" t="s">
        <v>27</v>
      </c>
      <c r="B17" s="33" t="s">
        <v>19</v>
      </c>
      <c r="C17" s="9"/>
      <c r="D17" s="34" t="s">
        <v>19</v>
      </c>
      <c r="E17" s="35">
        <v>10.26</v>
      </c>
      <c r="F17" s="9"/>
      <c r="G17" s="34" t="str">
        <f>IF(F17&gt;=0.999*E17,IF(F17&lt;=1.001*E17,"pass","fail"),"fail")</f>
        <v>fail</v>
      </c>
      <c r="H17" s="35" t="s">
        <v>19</v>
      </c>
      <c r="I17" s="9"/>
      <c r="J17" s="34" t="s">
        <v>19</v>
      </c>
      <c r="K17" s="33" t="s">
        <v>19</v>
      </c>
      <c r="L17" s="9"/>
      <c r="M17" s="34" t="s">
        <v>19</v>
      </c>
    </row>
    <row r="18" spans="1:13" ht="15.95" customHeight="1">
      <c r="A18" s="32" t="s">
        <v>28</v>
      </c>
      <c r="B18" s="33" t="s">
        <v>19</v>
      </c>
      <c r="C18" s="5"/>
      <c r="D18" s="34" t="s">
        <v>19</v>
      </c>
      <c r="E18" s="35" t="s">
        <v>19</v>
      </c>
      <c r="F18" s="10"/>
      <c r="G18" s="34" t="s">
        <v>19</v>
      </c>
      <c r="H18" s="35">
        <v>307.8</v>
      </c>
      <c r="I18" s="5"/>
      <c r="J18" s="34" t="str">
        <f t="shared" ref="J18" si="0">IF(I18&gt;=0.999*H18,IF(I18&lt;=1.001*H18,"pass","fail"),"fail")</f>
        <v>fail</v>
      </c>
      <c r="K18" s="33">
        <v>307.8</v>
      </c>
      <c r="L18" s="5"/>
      <c r="M18" s="34" t="str">
        <f t="shared" ref="M18" si="1">IF(L18&gt;=0.999*K18,IF(L18&lt;=1.001*K18,"pass","fail"),"fail")</f>
        <v>fail</v>
      </c>
    </row>
    <row r="19" spans="1:13" ht="15.95" customHeight="1">
      <c r="A19" s="32" t="s">
        <v>29</v>
      </c>
      <c r="B19" s="33" t="s">
        <v>19</v>
      </c>
      <c r="C19" s="5"/>
      <c r="D19" s="34" t="s">
        <v>19</v>
      </c>
      <c r="E19" s="35" t="s">
        <v>19</v>
      </c>
      <c r="F19" s="4"/>
      <c r="G19" s="34" t="s">
        <v>19</v>
      </c>
      <c r="H19" s="35">
        <v>2</v>
      </c>
      <c r="I19" s="5"/>
      <c r="J19" s="34" t="str">
        <f>IF(I19&gt;=(1-0.05/100)*H19,IF(I19&lt;=(1+0.05/100)*H19,"pass","fail"),"fail")</f>
        <v>fail</v>
      </c>
      <c r="K19" s="33">
        <v>2</v>
      </c>
      <c r="L19" s="5"/>
      <c r="M19" s="34" t="str">
        <f>IF(L19&gt;=(1-0.05/100)*K19,IF(L19&lt;=(1+0.05/100)*K19,"pass","fail"),"fail")</f>
        <v>fail</v>
      </c>
    </row>
    <row r="20" spans="1:13" ht="15.95" customHeight="1">
      <c r="A20" s="32" t="s">
        <v>30</v>
      </c>
      <c r="B20" s="33">
        <v>40</v>
      </c>
      <c r="C20" s="5"/>
      <c r="D20" s="34" t="str">
        <f>IF(C20&gt;=(1-0.05/100)*B20,IF(C20&lt;=(1+0.05/100)*B20,"pass","fail"),"fail")</f>
        <v>fail</v>
      </c>
      <c r="E20" s="35">
        <v>40</v>
      </c>
      <c r="F20" s="5"/>
      <c r="G20" s="34" t="str">
        <f>IF(F20&gt;=(1-0.05/100)*E20,IF(F20&lt;=(1+0.05/100)*E20,"pass","fail"),"fail")</f>
        <v>fail</v>
      </c>
      <c r="H20" s="35">
        <v>40</v>
      </c>
      <c r="I20" s="63"/>
      <c r="J20" s="34" t="str">
        <f>IF(I20&gt;=(1-0.05/100)*H20,IF(I20&lt;=(1+0.05/100)*H20,"pass","fail"),"fail")</f>
        <v>fail</v>
      </c>
      <c r="K20" s="33">
        <v>40</v>
      </c>
      <c r="L20" s="63"/>
      <c r="M20" s="34" t="str">
        <f>IF(L20&gt;=(1-0.05/100)*K20,IF(L20&lt;=(1+0.05/100)*K20,"pass","fail"),"fail")</f>
        <v>fail</v>
      </c>
    </row>
    <row r="21" spans="1:13" ht="15.95" customHeight="1">
      <c r="A21" s="32" t="s">
        <v>31</v>
      </c>
      <c r="B21" s="33">
        <v>0.4</v>
      </c>
      <c r="C21" s="5"/>
      <c r="D21" s="34" t="str">
        <f>IF(C21&gt;=(1-0.05/100)*B21,IF(C21&lt;=(1+0.05/100)*B21,"pass","fail"),"fail")</f>
        <v>fail</v>
      </c>
      <c r="E21" s="35">
        <v>0.65</v>
      </c>
      <c r="F21" s="5"/>
      <c r="G21" s="34" t="str">
        <f>IF(F21&gt;=(1-0.05/100)*E21,IF(F21&lt;=(1+0.05/100)*E21,"pass","fail"),"fail")</f>
        <v>fail</v>
      </c>
      <c r="H21" s="35">
        <v>1.2</v>
      </c>
      <c r="I21" s="64"/>
      <c r="J21" s="34" t="str">
        <f>IF(I21&gt;=(1-0.05/100)*H21,IF(I21&lt;=(1+0.05/100)*H21,"pass","fail"),"fail")</f>
        <v>fail</v>
      </c>
      <c r="K21" s="33">
        <v>0.35</v>
      </c>
      <c r="L21" s="64"/>
      <c r="M21" s="34" t="str">
        <f>IF(L21&gt;=(1-0.05/100)*K21,IF(L21&lt;=(1+0.05/100)*K21,"pass","fail"),"fail")</f>
        <v>fail</v>
      </c>
    </row>
    <row r="22" spans="1:13" ht="15.95" customHeight="1">
      <c r="A22" s="32" t="s">
        <v>32</v>
      </c>
      <c r="B22" s="33">
        <v>69.260000000000005</v>
      </c>
      <c r="C22" s="5"/>
      <c r="D22" s="34" t="str">
        <f t="shared" ref="D22:D25" si="2">IF(C22&gt;=0.999*B22,IF(C22&lt;=1.001*B22,"pass","fail"),"fail")</f>
        <v>fail</v>
      </c>
      <c r="E22" s="35">
        <v>69.260000000000005</v>
      </c>
      <c r="F22" s="5"/>
      <c r="G22" s="34" t="str">
        <f t="shared" ref="G22:G25" si="3">IF(F22&gt;=0.999*E22,IF(F22&lt;=1.001*E22,"pass","fail"),"fail")</f>
        <v>fail</v>
      </c>
      <c r="H22" s="35">
        <v>69.260000000000005</v>
      </c>
      <c r="I22" s="64"/>
      <c r="J22" s="34" t="str">
        <f t="shared" ref="J22:J25" si="4">IF(I22&gt;=0.999*H22,IF(I22&lt;=1.001*H22,"pass","fail"),"fail")</f>
        <v>fail</v>
      </c>
      <c r="K22" s="33">
        <v>102.63</v>
      </c>
      <c r="L22" s="64"/>
      <c r="M22" s="34" t="str">
        <f>IF(L22&gt;=0.999*K22,IF(L22&lt;=1.001*K22,"pass","fail"),"fail")</f>
        <v>fail</v>
      </c>
    </row>
    <row r="23" spans="1:13" ht="15.95" customHeight="1">
      <c r="A23" s="32" t="s">
        <v>33</v>
      </c>
      <c r="B23" s="33">
        <v>69.260000000000005</v>
      </c>
      <c r="C23" s="5"/>
      <c r="D23" s="34" t="str">
        <f t="shared" si="2"/>
        <v>fail</v>
      </c>
      <c r="E23" s="35">
        <v>69.260000000000005</v>
      </c>
      <c r="F23" s="5"/>
      <c r="G23" s="34" t="str">
        <f t="shared" si="3"/>
        <v>fail</v>
      </c>
      <c r="H23" s="35">
        <v>69.260000000000005</v>
      </c>
      <c r="I23" s="64"/>
      <c r="J23" s="34" t="str">
        <f t="shared" si="4"/>
        <v>fail</v>
      </c>
      <c r="K23" s="33">
        <v>102.63</v>
      </c>
      <c r="L23" s="64"/>
      <c r="M23" s="34" t="str">
        <f t="shared" ref="M23:M25" si="5">IF(L23&gt;=0.999*K23,IF(L23&lt;=1.001*K23,"pass","fail"),"fail")</f>
        <v>fail</v>
      </c>
    </row>
    <row r="24" spans="1:13" ht="15.95" customHeight="1">
      <c r="A24" s="32" t="s">
        <v>34</v>
      </c>
      <c r="B24" s="33">
        <v>69.260000000000005</v>
      </c>
      <c r="C24" s="5"/>
      <c r="D24" s="34" t="str">
        <f t="shared" si="2"/>
        <v>fail</v>
      </c>
      <c r="E24" s="35">
        <v>69.260000000000005</v>
      </c>
      <c r="F24" s="5"/>
      <c r="G24" s="34" t="str">
        <f t="shared" si="3"/>
        <v>fail</v>
      </c>
      <c r="H24" s="35">
        <v>69.260000000000005</v>
      </c>
      <c r="I24" s="64"/>
      <c r="J24" s="34" t="str">
        <f t="shared" si="4"/>
        <v>fail</v>
      </c>
      <c r="K24" s="33">
        <v>102.63</v>
      </c>
      <c r="L24" s="64"/>
      <c r="M24" s="34" t="str">
        <f t="shared" si="5"/>
        <v>fail</v>
      </c>
    </row>
    <row r="25" spans="1:13" ht="15.95" customHeight="1">
      <c r="A25" s="32" t="s">
        <v>35</v>
      </c>
      <c r="B25" s="33">
        <v>69.260000000000005</v>
      </c>
      <c r="C25" s="10"/>
      <c r="D25" s="34" t="str">
        <f t="shared" si="2"/>
        <v>fail</v>
      </c>
      <c r="E25" s="35">
        <v>69.260000000000005</v>
      </c>
      <c r="F25" s="10"/>
      <c r="G25" s="34" t="str">
        <f t="shared" si="3"/>
        <v>fail</v>
      </c>
      <c r="H25" s="35">
        <v>69.260000000000005</v>
      </c>
      <c r="I25" s="65"/>
      <c r="J25" s="34" t="str">
        <f t="shared" si="4"/>
        <v>fail</v>
      </c>
      <c r="K25" s="33">
        <v>102.63</v>
      </c>
      <c r="L25" s="65"/>
      <c r="M25" s="34" t="str">
        <f t="shared" si="5"/>
        <v>fail</v>
      </c>
    </row>
    <row r="26" spans="1:13" ht="15.95" customHeight="1">
      <c r="A26" s="32" t="s">
        <v>36</v>
      </c>
      <c r="B26" s="33">
        <v>0.4</v>
      </c>
      <c r="C26" s="4"/>
      <c r="D26" s="34" t="str">
        <f>IF(C26&gt;=(1-0.05/100)*B26,IF(C26&lt;=(1+0.05/100)*B26,"pass","fail"),"fail")</f>
        <v>fail</v>
      </c>
      <c r="E26" s="35">
        <v>0.65</v>
      </c>
      <c r="F26" s="4"/>
      <c r="G26" s="34" t="str">
        <f>IF(F26&gt;=(1-0.05/100)*E26,IF(F26&lt;=(1+0.05/100)*E26,"pass","fail"),"fail")</f>
        <v>fail</v>
      </c>
      <c r="H26" s="35">
        <v>1.2</v>
      </c>
      <c r="I26" s="66"/>
      <c r="J26" s="34" t="str">
        <f>IF(I26&gt;=(1-0.05/100)*H26,IF(I26&lt;=(1+0.05/100)*H26,"pass","fail"),"fail")</f>
        <v>fail</v>
      </c>
      <c r="K26" s="33">
        <v>0.35</v>
      </c>
      <c r="L26" s="66"/>
      <c r="M26" s="34" t="str">
        <f>IF(L26&gt;=(1-0.05/100)*K26,IF(L26&lt;=(1+0.05/100)*K26,"pass","fail"),"fail")</f>
        <v>fail</v>
      </c>
    </row>
    <row r="27" spans="1:13" ht="15.95" customHeight="1">
      <c r="A27" s="32" t="s">
        <v>37</v>
      </c>
      <c r="B27" s="33">
        <v>0.34</v>
      </c>
      <c r="C27" s="5"/>
      <c r="D27" s="34" t="str">
        <f>IF(C27&gt;=(1-0.05/100)*B27,IF(C27&lt;=(1+0.05/100)*B27,"pass","fail"),"fail")</f>
        <v>fail</v>
      </c>
      <c r="E27" s="35">
        <v>0.34</v>
      </c>
      <c r="F27" s="5"/>
      <c r="G27" s="34" t="str">
        <f>IF(F27&gt;=(1-0.05/100)*E27,IF(F27&lt;=(1+0.05/100)*E27,"pass","fail"),"fail")</f>
        <v>fail</v>
      </c>
      <c r="H27" s="35">
        <v>0.34</v>
      </c>
      <c r="I27" s="64"/>
      <c r="J27" s="34" t="str">
        <f>IF(I27&gt;=(1-0.05/100)*H27,IF(I27&lt;=(1+0.05/100)*H27,"pass","fail"),"fail")</f>
        <v>fail</v>
      </c>
      <c r="K27" s="33">
        <v>0.34</v>
      </c>
      <c r="L27" s="64"/>
      <c r="M27" s="34" t="str">
        <f>IF(L27&gt;=(1-0.05/100)*K27,IF(L27&lt;=(1+0.05/100)*K27,"pass","fail"),"fail")</f>
        <v>fail</v>
      </c>
    </row>
    <row r="28" spans="1:13" ht="15.95" customHeight="1">
      <c r="A28" s="32" t="s">
        <v>38</v>
      </c>
      <c r="B28" s="33">
        <v>0.27999999999999997</v>
      </c>
      <c r="C28" s="5"/>
      <c r="D28" s="34" t="str">
        <f>IF(C28&gt;=(1-0.05/100)*B28,IF(C28&lt;=(1+0.05/100)*B28,"pass","fail"),"fail")</f>
        <v>fail</v>
      </c>
      <c r="E28" s="35">
        <v>0.28000000000000003</v>
      </c>
      <c r="F28" s="5"/>
      <c r="G28" s="34" t="str">
        <f>IF(F28&gt;=(1-0.05/100)*E28,IF(F28&lt;=(1+0.05/100)*E28,"pass","fail"),"fail")</f>
        <v>fail</v>
      </c>
      <c r="H28" s="35">
        <v>0.28000000000000003</v>
      </c>
      <c r="I28" s="64"/>
      <c r="J28" s="34" t="str">
        <f>IF(I28&gt;=(1-0.05/100)*H28,IF(I28&lt;=(1+0.05/100)*H28,"pass","fail"),"fail")</f>
        <v>fail</v>
      </c>
      <c r="K28" s="33">
        <v>0.27999999999999997</v>
      </c>
      <c r="L28" s="64"/>
      <c r="M28" s="34" t="str">
        <f>IF(L28&gt;=(1-0.05/100)*K28,IF(L28&lt;=(1+0.05/100)*K28,"pass","fail"),"fail")</f>
        <v>fail</v>
      </c>
    </row>
    <row r="29" spans="1:13" ht="15.95" customHeight="1">
      <c r="A29" s="32" t="s">
        <v>39</v>
      </c>
      <c r="B29" s="33">
        <v>3.6000000000000002E-4</v>
      </c>
      <c r="C29" s="5"/>
      <c r="D29" s="34" t="str">
        <f>IF(C29&gt;=0.999*B29,IF(C29&lt;=1.001*B29,"pass","fail"),"fail")</f>
        <v>fail</v>
      </c>
      <c r="E29" s="35">
        <v>3.6000000000000002E-4</v>
      </c>
      <c r="F29" s="5"/>
      <c r="G29" s="34" t="str">
        <f>IF(F29&gt;=0.999*E29,IF(F29&lt;=1.001*E29,"pass","fail"),"fail")</f>
        <v>fail</v>
      </c>
      <c r="H29" s="35">
        <v>3.6000000000000002E-4</v>
      </c>
      <c r="I29" s="64"/>
      <c r="J29" s="34" t="str">
        <f>IF(I29&gt;=0.999*H29,IF(I29&lt;=1.001*H29,"pass","fail"),"fail")</f>
        <v>fail</v>
      </c>
      <c r="K29" s="33">
        <v>3.6000000000000002E-4</v>
      </c>
      <c r="L29" s="64"/>
      <c r="M29" s="34" t="str">
        <f>IF(L29&gt;=0.999*K29,IF(L29&lt;=1.001*K29,"pass","fail"),"fail")</f>
        <v>fail</v>
      </c>
    </row>
    <row r="30" spans="1:13" ht="15.95" customHeight="1">
      <c r="A30" s="32" t="s">
        <v>40</v>
      </c>
      <c r="B30" s="36">
        <v>55115</v>
      </c>
      <c r="C30" s="11"/>
      <c r="D30" s="37" t="str">
        <f>IF(C30&gt;=0.999*B30,IF(C30&lt;=1.001*B30,"pass","fail"),"fail")</f>
        <v>fail</v>
      </c>
      <c r="E30" s="38">
        <v>52470</v>
      </c>
      <c r="F30" s="11"/>
      <c r="G30" s="37" t="str">
        <f>IF(F30&gt;=0.999*E30,IF(F30&lt;=1.001*E30,"pass","fail"),"fail")</f>
        <v>fail</v>
      </c>
      <c r="H30" s="38">
        <v>47839</v>
      </c>
      <c r="I30" s="67"/>
      <c r="J30" s="37" t="str">
        <f>IF(I30&gt;=0.999*H30,IF(I30&lt;=1.001*H30,"pass","fail"),"fail")</f>
        <v>fail</v>
      </c>
      <c r="K30" s="36">
        <v>82691</v>
      </c>
      <c r="L30" s="67"/>
      <c r="M30" s="37" t="str">
        <f>IF(L30&gt;=0.999*K30,IF(L30&lt;=1.001*K30,"pass","fail"),"fail")</f>
        <v>fail</v>
      </c>
    </row>
    <row r="31" spans="1:13" ht="15.95" customHeight="1">
      <c r="A31" s="32" t="s">
        <v>41</v>
      </c>
      <c r="B31" s="36">
        <v>13666</v>
      </c>
      <c r="C31" s="11"/>
      <c r="D31" s="39" t="str">
        <f>IF(C31&gt;=0.999*B31,IF(C31&lt;=1.001*B31,"pass","fail"),"fail")</f>
        <v>fail</v>
      </c>
      <c r="E31" s="40">
        <v>12568</v>
      </c>
      <c r="F31" s="11"/>
      <c r="G31" s="39" t="str">
        <f>IF(F31&gt;=0.999*E31,IF(F31&lt;=1.001*E31,"pass","fail"),"fail")</f>
        <v>fail</v>
      </c>
      <c r="H31" s="38">
        <v>9152</v>
      </c>
      <c r="I31" s="67"/>
      <c r="J31" s="39" t="str">
        <f>IF(I31&gt;=0.999*H31,IF(I31&lt;=1.001*H31,"pass","fail"),"fail")</f>
        <v>fail</v>
      </c>
      <c r="K31" s="36">
        <v>17769</v>
      </c>
      <c r="L31" s="67"/>
      <c r="M31" s="39" t="str">
        <f>IF(L31&gt;=0.999*K31,IF(L31&lt;=1.001*K31,"pass","fail"),"fail")</f>
        <v>fail</v>
      </c>
    </row>
    <row r="32" spans="1:13" ht="30" customHeight="1">
      <c r="A32" s="32" t="s">
        <v>42</v>
      </c>
      <c r="B32" s="33" t="s">
        <v>43</v>
      </c>
      <c r="C32" s="17"/>
      <c r="D32" s="41" t="str">
        <f>IF(OR(C32=B32,C32=78%),"pass","fail")</f>
        <v>fail</v>
      </c>
      <c r="E32" s="42" t="s">
        <v>44</v>
      </c>
      <c r="F32" s="12"/>
      <c r="G32" s="41" t="str">
        <f>IF(OR(F32=E32,F32=7.7),"pass","fail")</f>
        <v>fail</v>
      </c>
      <c r="H32" s="35" t="s">
        <v>44</v>
      </c>
      <c r="I32" s="70"/>
      <c r="J32" s="41" t="str">
        <f>IF(OR(I32=H32,I32=7.7),"pass","fail")</f>
        <v>fail</v>
      </c>
      <c r="K32" s="33" t="s">
        <v>43</v>
      </c>
      <c r="L32" s="68"/>
      <c r="M32" s="41" t="str">
        <f>IF(OR(L32=K32,L32=78%),"pass","fail")</f>
        <v>fail</v>
      </c>
    </row>
    <row r="33" spans="1:13" s="2" customFormat="1" ht="30" customHeight="1">
      <c r="A33" s="32" t="s">
        <v>45</v>
      </c>
      <c r="B33" s="33" t="s">
        <v>46</v>
      </c>
      <c r="C33" s="10"/>
      <c r="D33" s="41" t="str">
        <f>IF(OR(C33=B33,C33=13),"pass","fail")</f>
        <v>fail</v>
      </c>
      <c r="E33" s="44" t="s">
        <v>46</v>
      </c>
      <c r="F33" s="10"/>
      <c r="G33" s="41" t="str">
        <f>IF(OR(F33=E33,F33=13),"pass","fail")</f>
        <v>fail</v>
      </c>
      <c r="H33" s="35" t="s">
        <v>46</v>
      </c>
      <c r="I33" s="65"/>
      <c r="J33" s="41" t="str">
        <f>IF(OR(I33=H33,I33=13),"pass","fail")</f>
        <v>fail</v>
      </c>
      <c r="K33" s="33" t="s">
        <v>46</v>
      </c>
      <c r="L33" s="65"/>
      <c r="M33" s="41" t="str">
        <f>IF(OR(L33=K33,L33=13),"pass","fail")</f>
        <v>fail</v>
      </c>
    </row>
    <row r="34" spans="1:13" ht="15.95" customHeight="1">
      <c r="A34" s="32" t="s">
        <v>47</v>
      </c>
      <c r="B34" s="33">
        <v>0.8</v>
      </c>
      <c r="C34" s="8"/>
      <c r="D34" s="34" t="str">
        <f>IF(C34&gt;=(1-0.05/100)*B34,IF(C34&lt;=(1+0.05/100)*B34,"pass","fail"),"fail")</f>
        <v>fail</v>
      </c>
      <c r="E34" s="35">
        <v>0.8</v>
      </c>
      <c r="F34" s="8"/>
      <c r="G34" s="34" t="str">
        <f>IF(F34&gt;=(1-0.05/100)*E34,IF(F34&lt;=(1+0.05/100)*E34,"pass","fail"),"fail")</f>
        <v>fail</v>
      </c>
      <c r="H34" s="35">
        <v>0.8</v>
      </c>
      <c r="I34" s="69"/>
      <c r="J34" s="34" t="str">
        <f>IF(I34&gt;=(1-0.05/100)*H34,IF(I34&lt;=(1+0.05/100)*H34,"pass","fail"),"fail")</f>
        <v>fail</v>
      </c>
      <c r="K34" s="33">
        <v>0.8</v>
      </c>
      <c r="L34" s="69"/>
      <c r="M34" s="34" t="str">
        <f>IF(L34&gt;=(1-0.05/100)*K34,IF(L34&lt;=(1+0.05/100)*K34,"pass","fail"),"fail")</f>
        <v>fail</v>
      </c>
    </row>
    <row r="35" spans="1:13" ht="15.95" customHeight="1">
      <c r="A35" s="32" t="s">
        <v>48</v>
      </c>
      <c r="B35" s="33" t="s">
        <v>49</v>
      </c>
      <c r="C35" s="9"/>
      <c r="D35" s="43" t="str">
        <f t="shared" ref="D35" si="6">IF(C35=B35,"pass","fail")</f>
        <v>fail</v>
      </c>
      <c r="E35" s="35" t="s">
        <v>49</v>
      </c>
      <c r="F35" s="9"/>
      <c r="G35" s="43" t="str">
        <f t="shared" ref="G35" si="7">IF(F35=E35,"pass","fail")</f>
        <v>fail</v>
      </c>
      <c r="H35" s="35" t="s">
        <v>49</v>
      </c>
      <c r="I35" s="64"/>
      <c r="J35" s="43" t="str">
        <f t="shared" ref="J35" si="8">IF(I35=H35,"pass","fail")</f>
        <v>fail</v>
      </c>
      <c r="K35" s="33" t="s">
        <v>49</v>
      </c>
      <c r="L35" s="64"/>
      <c r="M35" s="43" t="str">
        <f t="shared" ref="M35" si="9">IF(L35=K35,"pass","fail")</f>
        <v>fail</v>
      </c>
    </row>
    <row r="36" spans="1:13" ht="15.95" customHeight="1">
      <c r="A36" s="32" t="s">
        <v>50</v>
      </c>
      <c r="B36" s="33" t="s">
        <v>51</v>
      </c>
      <c r="C36" s="12"/>
      <c r="D36" s="46" t="str">
        <f>IF(OR(C36=B36,C36=68),"pass","fail")</f>
        <v>fail</v>
      </c>
      <c r="E36" s="35" t="s">
        <v>51</v>
      </c>
      <c r="F36" s="12"/>
      <c r="G36" s="46" t="str">
        <f>IF(OR(F36=E36,F36=68),"pass","fail")</f>
        <v>fail</v>
      </c>
      <c r="H36" s="35" t="s">
        <v>51</v>
      </c>
      <c r="I36" s="70"/>
      <c r="J36" s="46" t="str">
        <f>IF(OR(I36=H36,I36=68),"pass","fail")</f>
        <v>fail</v>
      </c>
      <c r="K36" s="33" t="s">
        <v>51</v>
      </c>
      <c r="L36" s="70"/>
      <c r="M36" s="46" t="str">
        <f>IF(OR(L36=K36,L36=68),"pass","fail")</f>
        <v>fail</v>
      </c>
    </row>
    <row r="37" spans="1:13" ht="15.95" customHeight="1">
      <c r="A37" s="47" t="s">
        <v>52</v>
      </c>
      <c r="B37" s="48" t="s">
        <v>53</v>
      </c>
      <c r="C37" s="13"/>
      <c r="D37" s="46" t="str">
        <f>IF(OR(C37=B37,C37=78),"pass","fail")</f>
        <v>fail</v>
      </c>
      <c r="E37" s="49" t="s">
        <v>53</v>
      </c>
      <c r="F37" s="13"/>
      <c r="G37" s="46" t="str">
        <f>IF(OR(F37=E37,F37=78),"pass","fail")</f>
        <v>fail</v>
      </c>
      <c r="H37" s="49" t="s">
        <v>53</v>
      </c>
      <c r="I37" s="71"/>
      <c r="J37" s="46" t="str">
        <f>IF(OR(I37=H37,I37=78),"pass","fail")</f>
        <v>fail</v>
      </c>
      <c r="K37" s="48" t="s">
        <v>53</v>
      </c>
      <c r="L37" s="71"/>
      <c r="M37" s="46" t="str">
        <f>IF(OR(L37=K37,L37=78),"pass","fail")</f>
        <v>fail</v>
      </c>
    </row>
    <row r="38" spans="1:13" ht="15.95" customHeight="1">
      <c r="A38" s="50" t="s">
        <v>54</v>
      </c>
      <c r="B38" s="51">
        <v>0</v>
      </c>
      <c r="C38" s="15"/>
      <c r="D38" s="52" t="str">
        <f>IF(OR(OR(C38&lt;0.999*B38,C38&gt;1.001*B38),C38=""),"fail","pass")</f>
        <v>fail</v>
      </c>
      <c r="E38" s="53">
        <v>222.1</v>
      </c>
      <c r="F38" s="15"/>
      <c r="G38" s="52" t="str">
        <f t="shared" ref="G38:G40" si="10">IF(F38&gt;=0.999*E38,IF(F38&lt;=1.001*E38,"pass","fail"),"fail")</f>
        <v>fail</v>
      </c>
      <c r="H38" s="53">
        <v>287.8</v>
      </c>
      <c r="I38" s="72"/>
      <c r="J38" s="52" t="str">
        <f t="shared" ref="J38:J40" si="11">IF(I38&gt;=0.999*H38,IF(I38&lt;=1.001*H38,"pass","fail"),"fail")</f>
        <v>fail</v>
      </c>
      <c r="K38" s="51">
        <v>762.8</v>
      </c>
      <c r="L38" s="72"/>
      <c r="M38" s="52" t="str">
        <f t="shared" ref="M38:M40" si="12">IF(L38&gt;=0.999*K38,IF(L38&lt;=1.001*K38,"pass","fail"),"fail")</f>
        <v>fail</v>
      </c>
    </row>
    <row r="39" spans="1:13" ht="15.95" customHeight="1">
      <c r="A39" s="50" t="s">
        <v>55</v>
      </c>
      <c r="B39" s="51">
        <v>88.5</v>
      </c>
      <c r="C39" s="8"/>
      <c r="D39" s="45" t="str">
        <f>IF(C39&gt;=B39-0.1,IF(C39&lt;=B39+0.1,"pass","fail"),"fail")</f>
        <v>fail</v>
      </c>
      <c r="E39" s="53">
        <v>88.5</v>
      </c>
      <c r="F39" s="8"/>
      <c r="G39" s="45" t="str">
        <f>IF(F39&gt;=E39-0.1,IF(F39&lt;=E39+0.1,"pass","fail"),"fail")</f>
        <v>fail</v>
      </c>
      <c r="H39" s="53">
        <v>88.5</v>
      </c>
      <c r="I39" s="69"/>
      <c r="J39" s="45" t="str">
        <f>IF(I39&gt;=H39-0.1,IF(I39&lt;=H39+0.1,"pass","fail"),"fail")</f>
        <v>fail</v>
      </c>
      <c r="K39" s="51">
        <v>98.5</v>
      </c>
      <c r="L39" s="69"/>
      <c r="M39" s="45" t="str">
        <f>IF(L39&gt;=K39-0.1,IF(L39&lt;=K39+0.1,"pass","fail"),"fail")</f>
        <v>fail</v>
      </c>
    </row>
    <row r="40" spans="1:13" ht="15.95" customHeight="1">
      <c r="A40" s="54" t="s">
        <v>56</v>
      </c>
      <c r="B40" s="55">
        <v>156.9</v>
      </c>
      <c r="C40" s="14"/>
      <c r="D40" s="45" t="str">
        <f>IF(C40&gt;=B40-0.1,IF(C40&lt;=B40+0.1,"pass","fail"),"fail")</f>
        <v>fail</v>
      </c>
      <c r="E40" s="56">
        <v>156.9</v>
      </c>
      <c r="F40" s="14"/>
      <c r="G40" s="45" t="str">
        <f>IF(F40&gt;=E40-0.1,IF(F40&lt;=E40+0.1,"pass","fail"),"fail")</f>
        <v>fail</v>
      </c>
      <c r="H40" s="56">
        <v>156.9</v>
      </c>
      <c r="I40" s="65"/>
      <c r="J40" s="45" t="str">
        <f>IF(I40&gt;=H40-0.1,IF(I40&lt;=H40+0.1,"pass","fail"),"fail")</f>
        <v>fail</v>
      </c>
      <c r="K40" s="55">
        <v>176.9</v>
      </c>
      <c r="L40" s="65"/>
      <c r="M40" s="45" t="str">
        <f>IF(L40&gt;=K40-0.1,IF(L40&lt;=K40+0.1,"pass","fail"),"fail")</f>
        <v>fail</v>
      </c>
    </row>
    <row r="41" spans="1:13" s="1" customFormat="1" ht="15.95" customHeight="1" thickBot="1">
      <c r="A41" s="57" t="s">
        <v>57</v>
      </c>
      <c r="B41" s="60">
        <v>1</v>
      </c>
      <c r="C41" s="62"/>
      <c r="D41" s="58" t="str">
        <f>IF(C41&gt;=0.995*B41,IF(C41&lt;=1.005*B41,"pass","fail"),"fail")</f>
        <v>fail</v>
      </c>
      <c r="E41" s="59">
        <v>1</v>
      </c>
      <c r="F41" s="62"/>
      <c r="G41" s="58" t="str">
        <f>IF(F41&gt;=0.995*E41,IF(F41&lt;=1.005*E41,"pass","fail"),"fail")</f>
        <v>fail</v>
      </c>
      <c r="H41" s="61">
        <v>1</v>
      </c>
      <c r="I41" s="73"/>
      <c r="J41" s="58" t="str">
        <f>IF(I41&gt;=0.995*H41,IF(I41&lt;=1.005*H41,"pass","fail"),"fail")</f>
        <v>fail</v>
      </c>
      <c r="K41" s="59">
        <v>1</v>
      </c>
      <c r="L41" s="73"/>
      <c r="M41" s="58" t="str">
        <f>IF(L41&gt;=0.995*K41,IF(L41&lt;=1.005*K41,"pass","fail"),"fail")</f>
        <v>fail</v>
      </c>
    </row>
  </sheetData>
  <sheetProtection algorithmName="SHA-512" hashValue="smX+XfKae8KvrjIH5RXTRk73uEXIYHBQGOECQWqqt8c9m7VimBAQIXfc8d4Hyt2gfPQLIPp38iB/7CuXhzVRfg==" saltValue="ZZ/fB2BY9xS407lTRvB2jw==" spinCount="100000" sheet="1" objects="1" scenarios="1"/>
  <mergeCells count="5">
    <mergeCell ref="D1:E1"/>
    <mergeCell ref="B4:D4"/>
    <mergeCell ref="E4:G4"/>
    <mergeCell ref="H4:J4"/>
    <mergeCell ref="K4:M4"/>
  </mergeCells>
  <phoneticPr fontId="0" type="noConversion"/>
  <conditionalFormatting sqref="D6:D41">
    <cfRule type="iconSet" priority="136">
      <iconSet iconSet="3Symbols2">
        <cfvo type="percent" val="0"/>
        <cfvo type="percent" val="33"/>
        <cfvo type="percent" val="67"/>
      </iconSet>
    </cfRule>
  </conditionalFormatting>
  <conditionalFormatting sqref="D6:D41">
    <cfRule type="iconSet" priority="135">
      <iconSet iconSet="3Symbols2">
        <cfvo type="percent" val="0"/>
        <cfvo type="percent" val="33"/>
        <cfvo type="percent" val="67"/>
      </iconSet>
    </cfRule>
  </conditionalFormatting>
  <conditionalFormatting sqref="D6:D41">
    <cfRule type="containsText" dxfId="67" priority="134" operator="containsText" text="pass">
      <formula>NOT(ISERROR(SEARCH("pass",D6)))</formula>
    </cfRule>
  </conditionalFormatting>
  <conditionalFormatting sqref="D6:D41">
    <cfRule type="containsText" dxfId="66" priority="133" operator="containsText" text="fail">
      <formula>NOT(ISERROR(SEARCH("fail",D6)))</formula>
    </cfRule>
  </conditionalFormatting>
  <conditionalFormatting sqref="G9:G10 G38 G35 G12 G16:G19 G22:G25 G29:G31 G41">
    <cfRule type="iconSet" priority="132">
      <iconSet iconSet="3Symbols2">
        <cfvo type="percent" val="0"/>
        <cfvo type="percent" val="33"/>
        <cfvo type="percent" val="67"/>
      </iconSet>
    </cfRule>
  </conditionalFormatting>
  <conditionalFormatting sqref="G9:G10 G38 G35 G12 G16:G19 G22:G25 G29:G31 G41">
    <cfRule type="iconSet" priority="131">
      <iconSet iconSet="3Symbols2">
        <cfvo type="percent" val="0"/>
        <cfvo type="percent" val="33"/>
        <cfvo type="percent" val="67"/>
      </iconSet>
    </cfRule>
  </conditionalFormatting>
  <conditionalFormatting sqref="G9:G10 G38 G35 G12 G16:G19 G22:G25 G29:G31 G41">
    <cfRule type="containsText" dxfId="65" priority="130" operator="containsText" text="pass">
      <formula>NOT(ISERROR(SEARCH("pass",G9)))</formula>
    </cfRule>
  </conditionalFormatting>
  <conditionalFormatting sqref="G9:G10 G38 G35 G12 G16:G19 G22:G25 G29:G31 G41">
    <cfRule type="containsText" dxfId="64" priority="129" operator="containsText" text="fail">
      <formula>NOT(ISERROR(SEARCH("fail",G9)))</formula>
    </cfRule>
  </conditionalFormatting>
  <conditionalFormatting sqref="J9:J11 J35 J38 J16:J18 J22:J25 J29:J31 J41">
    <cfRule type="iconSet" priority="128">
      <iconSet iconSet="3Symbols2">
        <cfvo type="percent" val="0"/>
        <cfvo type="percent" val="33"/>
        <cfvo type="percent" val="67"/>
      </iconSet>
    </cfRule>
  </conditionalFormatting>
  <conditionalFormatting sqref="J9:J11 J35 J38 J16:J18 J22:J25 J29:J31 J41">
    <cfRule type="iconSet" priority="127">
      <iconSet iconSet="3Symbols2">
        <cfvo type="percent" val="0"/>
        <cfvo type="percent" val="33"/>
        <cfvo type="percent" val="67"/>
      </iconSet>
    </cfRule>
  </conditionalFormatting>
  <conditionalFormatting sqref="J9:J11 J35 J38 J16:J18 J22:J25 J29:J31 J41">
    <cfRule type="containsText" dxfId="63" priority="126" operator="containsText" text="pass">
      <formula>NOT(ISERROR(SEARCH("pass",J9)))</formula>
    </cfRule>
  </conditionalFormatting>
  <conditionalFormatting sqref="J9:J11 J35 J38 J16:J18 J22:J25 J29:J31 J41">
    <cfRule type="containsText" dxfId="62" priority="125" operator="containsText" text="fail">
      <formula>NOT(ISERROR(SEARCH("fail",J9)))</formula>
    </cfRule>
  </conditionalFormatting>
  <conditionalFormatting sqref="M11 M35 M38 M16:M18 M22:M25 M29:M31 M41">
    <cfRule type="iconSet" priority="124">
      <iconSet iconSet="3Symbols2">
        <cfvo type="percent" val="0"/>
        <cfvo type="percent" val="33"/>
        <cfvo type="percent" val="67"/>
      </iconSet>
    </cfRule>
  </conditionalFormatting>
  <conditionalFormatting sqref="M11 M35 M38 M16:M18 M22:M25 M29:M31 M41">
    <cfRule type="iconSet" priority="123">
      <iconSet iconSet="3Symbols2">
        <cfvo type="percent" val="0"/>
        <cfvo type="percent" val="33"/>
        <cfvo type="percent" val="67"/>
      </iconSet>
    </cfRule>
  </conditionalFormatting>
  <conditionalFormatting sqref="M11 M35 M38 M16:M18 M22:M25 M29:M31 M41">
    <cfRule type="containsText" dxfId="61" priority="122" operator="containsText" text="pass">
      <formula>NOT(ISERROR(SEARCH("pass",M11)))</formula>
    </cfRule>
  </conditionalFormatting>
  <conditionalFormatting sqref="M11 M35 M38 M16:M18 M22:M25 M29:M31 M41">
    <cfRule type="containsText" dxfId="60" priority="121" operator="containsText" text="fail">
      <formula>NOT(ISERROR(SEARCH("fail",M11)))</formula>
    </cfRule>
  </conditionalFormatting>
  <conditionalFormatting sqref="G37">
    <cfRule type="iconSet" priority="120">
      <iconSet iconSet="3Symbols2">
        <cfvo type="percent" val="0"/>
        <cfvo type="percent" val="33"/>
        <cfvo type="percent" val="67"/>
      </iconSet>
    </cfRule>
  </conditionalFormatting>
  <conditionalFormatting sqref="G37">
    <cfRule type="iconSet" priority="119">
      <iconSet iconSet="3Symbols2">
        <cfvo type="percent" val="0"/>
        <cfvo type="percent" val="33"/>
        <cfvo type="percent" val="67"/>
      </iconSet>
    </cfRule>
  </conditionalFormatting>
  <conditionalFormatting sqref="G37">
    <cfRule type="containsText" dxfId="59" priority="118" operator="containsText" text="pass">
      <formula>NOT(ISERROR(SEARCH("pass",G37)))</formula>
    </cfRule>
  </conditionalFormatting>
  <conditionalFormatting sqref="G37">
    <cfRule type="containsText" dxfId="58" priority="117" operator="containsText" text="fail">
      <formula>NOT(ISERROR(SEARCH("fail",G37)))</formula>
    </cfRule>
  </conditionalFormatting>
  <conditionalFormatting sqref="G36">
    <cfRule type="iconSet" priority="116">
      <iconSet iconSet="3Symbols2">
        <cfvo type="percent" val="0"/>
        <cfvo type="percent" val="33"/>
        <cfvo type="percent" val="67"/>
      </iconSet>
    </cfRule>
  </conditionalFormatting>
  <conditionalFormatting sqref="G36">
    <cfRule type="iconSet" priority="115">
      <iconSet iconSet="3Symbols2">
        <cfvo type="percent" val="0"/>
        <cfvo type="percent" val="33"/>
        <cfvo type="percent" val="67"/>
      </iconSet>
    </cfRule>
  </conditionalFormatting>
  <conditionalFormatting sqref="G36">
    <cfRule type="containsText" dxfId="57" priority="114" operator="containsText" text="pass">
      <formula>NOT(ISERROR(SEARCH("pass",G36)))</formula>
    </cfRule>
  </conditionalFormatting>
  <conditionalFormatting sqref="G36">
    <cfRule type="containsText" dxfId="56" priority="113" operator="containsText" text="fail">
      <formula>NOT(ISERROR(SEARCH("fail",G36)))</formula>
    </cfRule>
  </conditionalFormatting>
  <conditionalFormatting sqref="G32:G33">
    <cfRule type="iconSet" priority="112">
      <iconSet iconSet="3Symbols2">
        <cfvo type="percent" val="0"/>
        <cfvo type="percent" val="33"/>
        <cfvo type="percent" val="67"/>
      </iconSet>
    </cfRule>
  </conditionalFormatting>
  <conditionalFormatting sqref="G32:G33">
    <cfRule type="iconSet" priority="111">
      <iconSet iconSet="3Symbols2">
        <cfvo type="percent" val="0"/>
        <cfvo type="percent" val="33"/>
        <cfvo type="percent" val="67"/>
      </iconSet>
    </cfRule>
  </conditionalFormatting>
  <conditionalFormatting sqref="G32:G33">
    <cfRule type="containsText" dxfId="55" priority="110" operator="containsText" text="pass">
      <formula>NOT(ISERROR(SEARCH("pass",G32)))</formula>
    </cfRule>
  </conditionalFormatting>
  <conditionalFormatting sqref="G32:G33">
    <cfRule type="containsText" dxfId="54" priority="109" operator="containsText" text="fail">
      <formula>NOT(ISERROR(SEARCH("fail",G32)))</formula>
    </cfRule>
  </conditionalFormatting>
  <conditionalFormatting sqref="J32:J33">
    <cfRule type="iconSet" priority="108">
      <iconSet iconSet="3Symbols2">
        <cfvo type="percent" val="0"/>
        <cfvo type="percent" val="33"/>
        <cfvo type="percent" val="67"/>
      </iconSet>
    </cfRule>
  </conditionalFormatting>
  <conditionalFormatting sqref="J32:J33">
    <cfRule type="iconSet" priority="107">
      <iconSet iconSet="3Symbols2">
        <cfvo type="percent" val="0"/>
        <cfvo type="percent" val="33"/>
        <cfvo type="percent" val="67"/>
      </iconSet>
    </cfRule>
  </conditionalFormatting>
  <conditionalFormatting sqref="J32:J33">
    <cfRule type="containsText" dxfId="53" priority="106" operator="containsText" text="pass">
      <formula>NOT(ISERROR(SEARCH("pass",J32)))</formula>
    </cfRule>
  </conditionalFormatting>
  <conditionalFormatting sqref="J32:J33">
    <cfRule type="containsText" dxfId="52" priority="105" operator="containsText" text="fail">
      <formula>NOT(ISERROR(SEARCH("fail",J32)))</formula>
    </cfRule>
  </conditionalFormatting>
  <conditionalFormatting sqref="M32:M33">
    <cfRule type="iconSet" priority="104">
      <iconSet iconSet="3Symbols2">
        <cfvo type="percent" val="0"/>
        <cfvo type="percent" val="33"/>
        <cfvo type="percent" val="67"/>
      </iconSet>
    </cfRule>
  </conditionalFormatting>
  <conditionalFormatting sqref="M32:M33">
    <cfRule type="iconSet" priority="103">
      <iconSet iconSet="3Symbols2">
        <cfvo type="percent" val="0"/>
        <cfvo type="percent" val="33"/>
        <cfvo type="percent" val="67"/>
      </iconSet>
    </cfRule>
  </conditionalFormatting>
  <conditionalFormatting sqref="M32:M33">
    <cfRule type="containsText" dxfId="51" priority="102" operator="containsText" text="pass">
      <formula>NOT(ISERROR(SEARCH("pass",M32)))</formula>
    </cfRule>
  </conditionalFormatting>
  <conditionalFormatting sqref="M32:M33">
    <cfRule type="containsText" dxfId="50" priority="101" operator="containsText" text="fail">
      <formula>NOT(ISERROR(SEARCH("fail",M32)))</formula>
    </cfRule>
  </conditionalFormatting>
  <conditionalFormatting sqref="J37">
    <cfRule type="iconSet" priority="100">
      <iconSet iconSet="3Symbols2">
        <cfvo type="percent" val="0"/>
        <cfvo type="percent" val="33"/>
        <cfvo type="percent" val="67"/>
      </iconSet>
    </cfRule>
  </conditionalFormatting>
  <conditionalFormatting sqref="J37">
    <cfRule type="iconSet" priority="99">
      <iconSet iconSet="3Symbols2">
        <cfvo type="percent" val="0"/>
        <cfvo type="percent" val="33"/>
        <cfvo type="percent" val="67"/>
      </iconSet>
    </cfRule>
  </conditionalFormatting>
  <conditionalFormatting sqref="J37">
    <cfRule type="containsText" dxfId="49" priority="98" operator="containsText" text="pass">
      <formula>NOT(ISERROR(SEARCH("pass",J37)))</formula>
    </cfRule>
  </conditionalFormatting>
  <conditionalFormatting sqref="J37">
    <cfRule type="containsText" dxfId="48" priority="97" operator="containsText" text="fail">
      <formula>NOT(ISERROR(SEARCH("fail",J37)))</formula>
    </cfRule>
  </conditionalFormatting>
  <conditionalFormatting sqref="J36">
    <cfRule type="iconSet" priority="96">
      <iconSet iconSet="3Symbols2">
        <cfvo type="percent" val="0"/>
        <cfvo type="percent" val="33"/>
        <cfvo type="percent" val="67"/>
      </iconSet>
    </cfRule>
  </conditionalFormatting>
  <conditionalFormatting sqref="J36">
    <cfRule type="iconSet" priority="95">
      <iconSet iconSet="3Symbols2">
        <cfvo type="percent" val="0"/>
        <cfvo type="percent" val="33"/>
        <cfvo type="percent" val="67"/>
      </iconSet>
    </cfRule>
  </conditionalFormatting>
  <conditionalFormatting sqref="J36">
    <cfRule type="containsText" dxfId="47" priority="94" operator="containsText" text="pass">
      <formula>NOT(ISERROR(SEARCH("pass",J36)))</formula>
    </cfRule>
  </conditionalFormatting>
  <conditionalFormatting sqref="J36">
    <cfRule type="containsText" dxfId="46" priority="93" operator="containsText" text="fail">
      <formula>NOT(ISERROR(SEARCH("fail",J36)))</formula>
    </cfRule>
  </conditionalFormatting>
  <conditionalFormatting sqref="M37">
    <cfRule type="iconSet" priority="92">
      <iconSet iconSet="3Symbols2">
        <cfvo type="percent" val="0"/>
        <cfvo type="percent" val="33"/>
        <cfvo type="percent" val="67"/>
      </iconSet>
    </cfRule>
  </conditionalFormatting>
  <conditionalFormatting sqref="M37">
    <cfRule type="iconSet" priority="91">
      <iconSet iconSet="3Symbols2">
        <cfvo type="percent" val="0"/>
        <cfvo type="percent" val="33"/>
        <cfvo type="percent" val="67"/>
      </iconSet>
    </cfRule>
  </conditionalFormatting>
  <conditionalFormatting sqref="M37">
    <cfRule type="containsText" dxfId="45" priority="90" operator="containsText" text="pass">
      <formula>NOT(ISERROR(SEARCH("pass",M37)))</formula>
    </cfRule>
  </conditionalFormatting>
  <conditionalFormatting sqref="M37">
    <cfRule type="containsText" dxfId="44" priority="89" operator="containsText" text="fail">
      <formula>NOT(ISERROR(SEARCH("fail",M37)))</formula>
    </cfRule>
  </conditionalFormatting>
  <conditionalFormatting sqref="M36">
    <cfRule type="iconSet" priority="88">
      <iconSet iconSet="3Symbols2">
        <cfvo type="percent" val="0"/>
        <cfvo type="percent" val="33"/>
        <cfvo type="percent" val="67"/>
      </iconSet>
    </cfRule>
  </conditionalFormatting>
  <conditionalFormatting sqref="M36">
    <cfRule type="iconSet" priority="87">
      <iconSet iconSet="3Symbols2">
        <cfvo type="percent" val="0"/>
        <cfvo type="percent" val="33"/>
        <cfvo type="percent" val="67"/>
      </iconSet>
    </cfRule>
  </conditionalFormatting>
  <conditionalFormatting sqref="M36">
    <cfRule type="containsText" dxfId="43" priority="86" operator="containsText" text="pass">
      <formula>NOT(ISERROR(SEARCH("pass",M36)))</formula>
    </cfRule>
  </conditionalFormatting>
  <conditionalFormatting sqref="M36">
    <cfRule type="containsText" dxfId="42" priority="85" operator="containsText" text="fail">
      <formula>NOT(ISERROR(SEARCH("fail",M36)))</formula>
    </cfRule>
  </conditionalFormatting>
  <conditionalFormatting sqref="G6:G8">
    <cfRule type="iconSet" priority="84">
      <iconSet iconSet="3Symbols2">
        <cfvo type="percent" val="0"/>
        <cfvo type="percent" val="33"/>
        <cfvo type="percent" val="67"/>
      </iconSet>
    </cfRule>
  </conditionalFormatting>
  <conditionalFormatting sqref="G6:G8">
    <cfRule type="iconSet" priority="83">
      <iconSet iconSet="3Symbols2">
        <cfvo type="percent" val="0"/>
        <cfvo type="percent" val="33"/>
        <cfvo type="percent" val="67"/>
      </iconSet>
    </cfRule>
  </conditionalFormatting>
  <conditionalFormatting sqref="G6:G8">
    <cfRule type="containsText" dxfId="41" priority="82" operator="containsText" text="pass">
      <formula>NOT(ISERROR(SEARCH("pass",G6)))</formula>
    </cfRule>
  </conditionalFormatting>
  <conditionalFormatting sqref="G6:G8">
    <cfRule type="containsText" dxfId="40" priority="81" operator="containsText" text="fail">
      <formula>NOT(ISERROR(SEARCH("fail",G6)))</formula>
    </cfRule>
  </conditionalFormatting>
  <conditionalFormatting sqref="G11">
    <cfRule type="iconSet" priority="80">
      <iconSet iconSet="3Symbols2">
        <cfvo type="percent" val="0"/>
        <cfvo type="percent" val="33"/>
        <cfvo type="percent" val="67"/>
      </iconSet>
    </cfRule>
  </conditionalFormatting>
  <conditionalFormatting sqref="G11">
    <cfRule type="iconSet" priority="79">
      <iconSet iconSet="3Symbols2">
        <cfvo type="percent" val="0"/>
        <cfvo type="percent" val="33"/>
        <cfvo type="percent" val="67"/>
      </iconSet>
    </cfRule>
  </conditionalFormatting>
  <conditionalFormatting sqref="G11">
    <cfRule type="containsText" dxfId="39" priority="78" operator="containsText" text="pass">
      <formula>NOT(ISERROR(SEARCH("pass",G11)))</formula>
    </cfRule>
  </conditionalFormatting>
  <conditionalFormatting sqref="G11">
    <cfRule type="containsText" dxfId="38" priority="77" operator="containsText" text="fail">
      <formula>NOT(ISERROR(SEARCH("fail",G11)))</formula>
    </cfRule>
  </conditionalFormatting>
  <conditionalFormatting sqref="G13:G15">
    <cfRule type="iconSet" priority="76">
      <iconSet iconSet="3Symbols2">
        <cfvo type="percent" val="0"/>
        <cfvo type="percent" val="33"/>
        <cfvo type="percent" val="67"/>
      </iconSet>
    </cfRule>
  </conditionalFormatting>
  <conditionalFormatting sqref="G13:G15">
    <cfRule type="iconSet" priority="75">
      <iconSet iconSet="3Symbols2">
        <cfvo type="percent" val="0"/>
        <cfvo type="percent" val="33"/>
        <cfvo type="percent" val="67"/>
      </iconSet>
    </cfRule>
  </conditionalFormatting>
  <conditionalFormatting sqref="G13:G15">
    <cfRule type="containsText" dxfId="37" priority="74" operator="containsText" text="pass">
      <formula>NOT(ISERROR(SEARCH("pass",G13)))</formula>
    </cfRule>
  </conditionalFormatting>
  <conditionalFormatting sqref="G13:G15">
    <cfRule type="containsText" dxfId="36" priority="73" operator="containsText" text="fail">
      <formula>NOT(ISERROR(SEARCH("fail",G13)))</formula>
    </cfRule>
  </conditionalFormatting>
  <conditionalFormatting sqref="G20:G21">
    <cfRule type="iconSet" priority="72">
      <iconSet iconSet="3Symbols2">
        <cfvo type="percent" val="0"/>
        <cfvo type="percent" val="33"/>
        <cfvo type="percent" val="67"/>
      </iconSet>
    </cfRule>
  </conditionalFormatting>
  <conditionalFormatting sqref="G20:G21">
    <cfRule type="iconSet" priority="71">
      <iconSet iconSet="3Symbols2">
        <cfvo type="percent" val="0"/>
        <cfvo type="percent" val="33"/>
        <cfvo type="percent" val="67"/>
      </iconSet>
    </cfRule>
  </conditionalFormatting>
  <conditionalFormatting sqref="G20:G21">
    <cfRule type="containsText" dxfId="35" priority="70" operator="containsText" text="pass">
      <formula>NOT(ISERROR(SEARCH("pass",G20)))</formula>
    </cfRule>
  </conditionalFormatting>
  <conditionalFormatting sqref="G20:G21">
    <cfRule type="containsText" dxfId="34" priority="69" operator="containsText" text="fail">
      <formula>NOT(ISERROR(SEARCH("fail",G20)))</formula>
    </cfRule>
  </conditionalFormatting>
  <conditionalFormatting sqref="G26:G28"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G26:G28">
    <cfRule type="iconSet" priority="67">
      <iconSet iconSet="3Symbols2">
        <cfvo type="percent" val="0"/>
        <cfvo type="percent" val="33"/>
        <cfvo type="percent" val="67"/>
      </iconSet>
    </cfRule>
  </conditionalFormatting>
  <conditionalFormatting sqref="G26:G28">
    <cfRule type="containsText" dxfId="33" priority="66" operator="containsText" text="pass">
      <formula>NOT(ISERROR(SEARCH("pass",G26)))</formula>
    </cfRule>
  </conditionalFormatting>
  <conditionalFormatting sqref="G26:G28">
    <cfRule type="containsText" dxfId="32" priority="65" operator="containsText" text="fail">
      <formula>NOT(ISERROR(SEARCH("fail",G26)))</formula>
    </cfRule>
  </conditionalFormatting>
  <conditionalFormatting sqref="G34">
    <cfRule type="iconSet" priority="64">
      <iconSet iconSet="3Symbols2">
        <cfvo type="percent" val="0"/>
        <cfvo type="percent" val="33"/>
        <cfvo type="percent" val="67"/>
      </iconSet>
    </cfRule>
  </conditionalFormatting>
  <conditionalFormatting sqref="G34">
    <cfRule type="iconSet" priority="63">
      <iconSet iconSet="3Symbols2">
        <cfvo type="percent" val="0"/>
        <cfvo type="percent" val="33"/>
        <cfvo type="percent" val="67"/>
      </iconSet>
    </cfRule>
  </conditionalFormatting>
  <conditionalFormatting sqref="G34">
    <cfRule type="containsText" dxfId="31" priority="62" operator="containsText" text="pass">
      <formula>NOT(ISERROR(SEARCH("pass",G34)))</formula>
    </cfRule>
  </conditionalFormatting>
  <conditionalFormatting sqref="G34">
    <cfRule type="containsText" dxfId="30" priority="61" operator="containsText" text="fail">
      <formula>NOT(ISERROR(SEARCH("fail",G34)))</formula>
    </cfRule>
  </conditionalFormatting>
  <conditionalFormatting sqref="J6:J8">
    <cfRule type="iconSet" priority="60">
      <iconSet iconSet="3Symbols2">
        <cfvo type="percent" val="0"/>
        <cfvo type="percent" val="33"/>
        <cfvo type="percent" val="67"/>
      </iconSet>
    </cfRule>
  </conditionalFormatting>
  <conditionalFormatting sqref="J6:J8">
    <cfRule type="iconSet" priority="59">
      <iconSet iconSet="3Symbols2">
        <cfvo type="percent" val="0"/>
        <cfvo type="percent" val="33"/>
        <cfvo type="percent" val="67"/>
      </iconSet>
    </cfRule>
  </conditionalFormatting>
  <conditionalFormatting sqref="J6:J8">
    <cfRule type="containsText" dxfId="29" priority="58" operator="containsText" text="pass">
      <formula>NOT(ISERROR(SEARCH("pass",J6)))</formula>
    </cfRule>
  </conditionalFormatting>
  <conditionalFormatting sqref="J6:J8">
    <cfRule type="containsText" dxfId="28" priority="57" operator="containsText" text="fail">
      <formula>NOT(ISERROR(SEARCH("fail",J6)))</formula>
    </cfRule>
  </conditionalFormatting>
  <conditionalFormatting sqref="J13:J15"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J13:J15">
    <cfRule type="iconSet" priority="55">
      <iconSet iconSet="3Symbols2">
        <cfvo type="percent" val="0"/>
        <cfvo type="percent" val="33"/>
        <cfvo type="percent" val="67"/>
      </iconSet>
    </cfRule>
  </conditionalFormatting>
  <conditionalFormatting sqref="J13:J15">
    <cfRule type="containsText" dxfId="27" priority="54" operator="containsText" text="pass">
      <formula>NOT(ISERROR(SEARCH("pass",J13)))</formula>
    </cfRule>
  </conditionalFormatting>
  <conditionalFormatting sqref="J13:J15">
    <cfRule type="containsText" dxfId="26" priority="53" operator="containsText" text="fail">
      <formula>NOT(ISERROR(SEARCH("fail",J13)))</formula>
    </cfRule>
  </conditionalFormatting>
  <conditionalFormatting sqref="J19:J21">
    <cfRule type="iconSet" priority="52">
      <iconSet iconSet="3Symbols2">
        <cfvo type="percent" val="0"/>
        <cfvo type="percent" val="33"/>
        <cfvo type="percent" val="67"/>
      </iconSet>
    </cfRule>
  </conditionalFormatting>
  <conditionalFormatting sqref="J19:J21">
    <cfRule type="iconSet" priority="51">
      <iconSet iconSet="3Symbols2">
        <cfvo type="percent" val="0"/>
        <cfvo type="percent" val="33"/>
        <cfvo type="percent" val="67"/>
      </iconSet>
    </cfRule>
  </conditionalFormatting>
  <conditionalFormatting sqref="J19:J21">
    <cfRule type="containsText" dxfId="25" priority="50" operator="containsText" text="pass">
      <formula>NOT(ISERROR(SEARCH("pass",J19)))</formula>
    </cfRule>
  </conditionalFormatting>
  <conditionalFormatting sqref="J19:J21">
    <cfRule type="containsText" dxfId="24" priority="49" operator="containsText" text="fail">
      <formula>NOT(ISERROR(SEARCH("fail",J19)))</formula>
    </cfRule>
  </conditionalFormatting>
  <conditionalFormatting sqref="J26:J28">
    <cfRule type="iconSet" priority="48">
      <iconSet iconSet="3Symbols2">
        <cfvo type="percent" val="0"/>
        <cfvo type="percent" val="33"/>
        <cfvo type="percent" val="67"/>
      </iconSet>
    </cfRule>
  </conditionalFormatting>
  <conditionalFormatting sqref="J26:J28">
    <cfRule type="iconSet" priority="47">
      <iconSet iconSet="3Symbols2">
        <cfvo type="percent" val="0"/>
        <cfvo type="percent" val="33"/>
        <cfvo type="percent" val="67"/>
      </iconSet>
    </cfRule>
  </conditionalFormatting>
  <conditionalFormatting sqref="J26:J28">
    <cfRule type="containsText" dxfId="23" priority="46" operator="containsText" text="pass">
      <formula>NOT(ISERROR(SEARCH("pass",J26)))</formula>
    </cfRule>
  </conditionalFormatting>
  <conditionalFormatting sqref="J26:J28">
    <cfRule type="containsText" dxfId="22" priority="45" operator="containsText" text="fail">
      <formula>NOT(ISERROR(SEARCH("fail",J26)))</formula>
    </cfRule>
  </conditionalFormatting>
  <conditionalFormatting sqref="J34">
    <cfRule type="iconSet" priority="44">
      <iconSet iconSet="3Symbols2">
        <cfvo type="percent" val="0"/>
        <cfvo type="percent" val="33"/>
        <cfvo type="percent" val="67"/>
      </iconSet>
    </cfRule>
  </conditionalFormatting>
  <conditionalFormatting sqref="J34">
    <cfRule type="iconSet" priority="43">
      <iconSet iconSet="3Symbols2">
        <cfvo type="percent" val="0"/>
        <cfvo type="percent" val="33"/>
        <cfvo type="percent" val="67"/>
      </iconSet>
    </cfRule>
  </conditionalFormatting>
  <conditionalFormatting sqref="J34">
    <cfRule type="containsText" dxfId="21" priority="42" operator="containsText" text="pass">
      <formula>NOT(ISERROR(SEARCH("pass",J34)))</formula>
    </cfRule>
  </conditionalFormatting>
  <conditionalFormatting sqref="J34">
    <cfRule type="containsText" dxfId="20" priority="41" operator="containsText" text="fail">
      <formula>NOT(ISERROR(SEARCH("fail",J34)))</formula>
    </cfRule>
  </conditionalFormatting>
  <conditionalFormatting sqref="M6:M10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M6:M10">
    <cfRule type="iconSet" priority="39">
      <iconSet iconSet="3Symbols2">
        <cfvo type="percent" val="0"/>
        <cfvo type="percent" val="33"/>
        <cfvo type="percent" val="67"/>
      </iconSet>
    </cfRule>
  </conditionalFormatting>
  <conditionalFormatting sqref="M6:M10">
    <cfRule type="containsText" dxfId="19" priority="38" operator="containsText" text="pass">
      <formula>NOT(ISERROR(SEARCH("pass",M6)))</formula>
    </cfRule>
  </conditionalFormatting>
  <conditionalFormatting sqref="M6:M10">
    <cfRule type="containsText" dxfId="18" priority="37" operator="containsText" text="fail">
      <formula>NOT(ISERROR(SEARCH("fail",M6)))</formula>
    </cfRule>
  </conditionalFormatting>
  <conditionalFormatting sqref="M13:M15">
    <cfRule type="iconSet" priority="36">
      <iconSet iconSet="3Symbols2">
        <cfvo type="percent" val="0"/>
        <cfvo type="percent" val="33"/>
        <cfvo type="percent" val="67"/>
      </iconSet>
    </cfRule>
  </conditionalFormatting>
  <conditionalFormatting sqref="M13:M15">
    <cfRule type="iconSet" priority="35">
      <iconSet iconSet="3Symbols2">
        <cfvo type="percent" val="0"/>
        <cfvo type="percent" val="33"/>
        <cfvo type="percent" val="67"/>
      </iconSet>
    </cfRule>
  </conditionalFormatting>
  <conditionalFormatting sqref="M13:M15">
    <cfRule type="containsText" dxfId="17" priority="34" operator="containsText" text="pass">
      <formula>NOT(ISERROR(SEARCH("pass",M13)))</formula>
    </cfRule>
  </conditionalFormatting>
  <conditionalFormatting sqref="M13:M15">
    <cfRule type="containsText" dxfId="16" priority="33" operator="containsText" text="fail">
      <formula>NOT(ISERROR(SEARCH("fail",M13)))</formula>
    </cfRule>
  </conditionalFormatting>
  <conditionalFormatting sqref="M19:M21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M19:M21">
    <cfRule type="iconSet" priority="31">
      <iconSet iconSet="3Symbols2">
        <cfvo type="percent" val="0"/>
        <cfvo type="percent" val="33"/>
        <cfvo type="percent" val="67"/>
      </iconSet>
    </cfRule>
  </conditionalFormatting>
  <conditionalFormatting sqref="M19:M21">
    <cfRule type="containsText" dxfId="15" priority="30" operator="containsText" text="pass">
      <formula>NOT(ISERROR(SEARCH("pass",M19)))</formula>
    </cfRule>
  </conditionalFormatting>
  <conditionalFormatting sqref="M19:M21">
    <cfRule type="containsText" dxfId="14" priority="29" operator="containsText" text="fail">
      <formula>NOT(ISERROR(SEARCH("fail",M19)))</formula>
    </cfRule>
  </conditionalFormatting>
  <conditionalFormatting sqref="M26:M28">
    <cfRule type="iconSet" priority="28">
      <iconSet iconSet="3Symbols2">
        <cfvo type="percent" val="0"/>
        <cfvo type="percent" val="33"/>
        <cfvo type="percent" val="67"/>
      </iconSet>
    </cfRule>
  </conditionalFormatting>
  <conditionalFormatting sqref="M26:M28">
    <cfRule type="iconSet" priority="27">
      <iconSet iconSet="3Symbols2">
        <cfvo type="percent" val="0"/>
        <cfvo type="percent" val="33"/>
        <cfvo type="percent" val="67"/>
      </iconSet>
    </cfRule>
  </conditionalFormatting>
  <conditionalFormatting sqref="M26:M28">
    <cfRule type="containsText" dxfId="13" priority="26" operator="containsText" text="pass">
      <formula>NOT(ISERROR(SEARCH("pass",M26)))</formula>
    </cfRule>
  </conditionalFormatting>
  <conditionalFormatting sqref="M26:M28">
    <cfRule type="containsText" dxfId="12" priority="25" operator="containsText" text="fail">
      <formula>NOT(ISERROR(SEARCH("fail",M26)))</formula>
    </cfRule>
  </conditionalFormatting>
  <conditionalFormatting sqref="M34"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M34">
    <cfRule type="iconSet" priority="23">
      <iconSet iconSet="3Symbols2">
        <cfvo type="percent" val="0"/>
        <cfvo type="percent" val="33"/>
        <cfvo type="percent" val="67"/>
      </iconSet>
    </cfRule>
  </conditionalFormatting>
  <conditionalFormatting sqref="M34">
    <cfRule type="containsText" dxfId="11" priority="22" operator="containsText" text="pass">
      <formula>NOT(ISERROR(SEARCH("pass",M34)))</formula>
    </cfRule>
  </conditionalFormatting>
  <conditionalFormatting sqref="M34">
    <cfRule type="containsText" dxfId="10" priority="21" operator="containsText" text="fail">
      <formula>NOT(ISERROR(SEARCH("fail",M34)))</formula>
    </cfRule>
  </conditionalFormatting>
  <conditionalFormatting sqref="J12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J12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J12">
    <cfRule type="containsText" dxfId="9" priority="18" operator="containsText" text="pass">
      <formula>NOT(ISERROR(SEARCH("pass",J12)))</formula>
    </cfRule>
  </conditionalFormatting>
  <conditionalFormatting sqref="J12">
    <cfRule type="containsText" dxfId="8" priority="17" operator="containsText" text="fail">
      <formula>NOT(ISERROR(SEARCH("fail",J12)))</formula>
    </cfRule>
  </conditionalFormatting>
  <conditionalFormatting sqref="M12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M12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M12">
    <cfRule type="containsText" dxfId="7" priority="14" operator="containsText" text="pass">
      <formula>NOT(ISERROR(SEARCH("pass",M12)))</formula>
    </cfRule>
  </conditionalFormatting>
  <conditionalFormatting sqref="M12">
    <cfRule type="containsText" dxfId="6" priority="13" operator="containsText" text="fail">
      <formula>NOT(ISERROR(SEARCH("fail",M12)))</formula>
    </cfRule>
  </conditionalFormatting>
  <conditionalFormatting sqref="G39:G40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G39:G40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G39:G40">
    <cfRule type="containsText" dxfId="5" priority="10" operator="containsText" text="pass">
      <formula>NOT(ISERROR(SEARCH("pass",G39)))</formula>
    </cfRule>
  </conditionalFormatting>
  <conditionalFormatting sqref="G39:G40">
    <cfRule type="containsText" dxfId="4" priority="9" operator="containsText" text="fail">
      <formula>NOT(ISERROR(SEARCH("fail",G39)))</formula>
    </cfRule>
  </conditionalFormatting>
  <conditionalFormatting sqref="J39:J40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J39:J40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J39:J40">
    <cfRule type="containsText" dxfId="3" priority="6" operator="containsText" text="pass">
      <formula>NOT(ISERROR(SEARCH("pass",J39)))</formula>
    </cfRule>
  </conditionalFormatting>
  <conditionalFormatting sqref="J39:J40">
    <cfRule type="containsText" dxfId="2" priority="5" operator="containsText" text="fail">
      <formula>NOT(ISERROR(SEARCH("fail",J39)))</formula>
    </cfRule>
  </conditionalFormatting>
  <conditionalFormatting sqref="M39:M40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M39:M40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M39:M40">
    <cfRule type="containsText" dxfId="1" priority="2" operator="containsText" text="pass">
      <formula>NOT(ISERROR(SEARCH("pass",M39)))</formula>
    </cfRule>
  </conditionalFormatting>
  <conditionalFormatting sqref="M39:M40">
    <cfRule type="containsText" dxfId="0" priority="1" operator="containsText" text="fail">
      <formula>NOT(ISERROR(SEARCH("fail",M39)))</formula>
    </cfRule>
  </conditionalFormatting>
  <pageMargins left="0.75" right="0.75" top="1" bottom="1" header="0.5" footer="0.5"/>
  <pageSetup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Florida Solar Energy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Fairey</dc:creator>
  <cp:keywords/>
  <dc:description/>
  <cp:lastModifiedBy>Philip Fairey</cp:lastModifiedBy>
  <cp:revision/>
  <dcterms:created xsi:type="dcterms:W3CDTF">2006-01-01T14:39:53Z</dcterms:created>
  <dcterms:modified xsi:type="dcterms:W3CDTF">2022-07-06T16:20:06Z</dcterms:modified>
  <cp:category/>
  <cp:contentStatus/>
</cp:coreProperties>
</file>