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https://residentialenergy-my.sharepoint.com/personal/billy_resnet_us/Documents/Documents/RESNET QA Review Checklist/"/>
    </mc:Choice>
  </mc:AlternateContent>
  <xr:revisionPtr revIDLastSave="2" documentId="8_{FBFAFE64-7AA5-48DF-8FEC-D9553D50180C}" xr6:coauthVersionLast="47" xr6:coauthVersionMax="47" xr10:uidLastSave="{E34582EC-CD85-4010-8270-0E88D160CC67}"/>
  <bookViews>
    <workbookView xWindow="-110" yWindow="-110" windowWidth="19420" windowHeight="10300" tabRatio="801" xr2:uid="{00000000-000D-0000-FFFF-FFFF00000000}"/>
  </bookViews>
  <sheets>
    <sheet name="HVACQiEval" sheetId="15" r:id="rId1"/>
    <sheet name="photos-notes" sheetId="12" r:id="rId2"/>
    <sheet name="Reference" sheetId="8" r:id="rId3"/>
  </sheets>
  <definedNames>
    <definedName name="_xlnm._FilterDatabase" localSheetId="0" hidden="1">HVACQiEval!$A$18:$I$58</definedName>
    <definedName name="_xlnm.Print_Area" localSheetId="0">HVACQiEval!$A$1:$G$56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6" i="15" l="1"/>
  <c r="F47" i="15"/>
  <c r="F48" i="15"/>
  <c r="F49" i="15"/>
  <c r="F50" i="15"/>
  <c r="F51" i="15"/>
  <c r="F52" i="15"/>
  <c r="F53" i="15"/>
  <c r="E19" i="15" l="1"/>
  <c r="F19" i="15"/>
  <c r="E20" i="15"/>
  <c r="F20" i="15"/>
  <c r="E21" i="15"/>
  <c r="F21" i="15"/>
  <c r="E22" i="15"/>
  <c r="F22" i="15"/>
  <c r="E23" i="15"/>
  <c r="F23" i="15"/>
  <c r="E24" i="15"/>
  <c r="F24" i="15"/>
  <c r="E25" i="15"/>
  <c r="F25" i="15"/>
  <c r="E26" i="15"/>
  <c r="F26" i="15"/>
  <c r="E27" i="15"/>
  <c r="F27" i="15"/>
  <c r="E28" i="15"/>
  <c r="F28" i="15"/>
  <c r="E29" i="15"/>
  <c r="F29" i="15"/>
  <c r="E30" i="15"/>
  <c r="F30" i="15"/>
  <c r="E31" i="15"/>
  <c r="F31" i="15"/>
  <c r="E32" i="15"/>
  <c r="F32" i="15"/>
  <c r="E33" i="15"/>
  <c r="F33" i="15"/>
  <c r="E34" i="15"/>
  <c r="F34" i="15"/>
  <c r="E35" i="15"/>
  <c r="F35" i="15"/>
  <c r="E36" i="15"/>
  <c r="F36" i="15"/>
  <c r="E37" i="15"/>
  <c r="F37" i="15"/>
  <c r="E38" i="15"/>
  <c r="F38" i="15"/>
  <c r="E39" i="15"/>
  <c r="F39" i="15"/>
  <c r="E40" i="15"/>
  <c r="F40" i="15"/>
  <c r="E41" i="15"/>
  <c r="F41" i="15"/>
  <c r="E42" i="15"/>
  <c r="F42" i="15"/>
  <c r="E44" i="15"/>
  <c r="F44" i="15"/>
  <c r="E45" i="15"/>
  <c r="F45" i="15"/>
  <c r="E46" i="15"/>
  <c r="E47" i="15"/>
  <c r="E48" i="15"/>
  <c r="E49" i="15"/>
  <c r="E50" i="15"/>
  <c r="E51" i="15"/>
  <c r="E52" i="15"/>
  <c r="E54" i="15"/>
  <c r="F54" i="15"/>
  <c r="E55" i="15"/>
  <c r="F55" i="15"/>
  <c r="E56" i="15"/>
  <c r="F56" i="15"/>
  <c r="B44" i="15" l="1"/>
  <c r="B53" i="15" l="1"/>
  <c r="E53" i="15" s="1"/>
  <c r="B52" i="15"/>
  <c r="B51" i="15"/>
  <c r="B50" i="15"/>
  <c r="B49" i="15"/>
  <c r="B48" i="15"/>
  <c r="B47" i="15"/>
  <c r="B46" i="15"/>
  <c r="B45" i="15"/>
  <c r="E18" i="15" l="1"/>
  <c r="F18" i="15"/>
  <c r="F17" i="15" l="1"/>
  <c r="E14" i="15" s="1"/>
  <c r="G16" i="15" l="1"/>
</calcChain>
</file>

<file path=xl/sharedStrings.xml><?xml version="1.0" encoding="utf-8"?>
<sst xmlns="http://schemas.openxmlformats.org/spreadsheetml/2006/main" count="134" uniqueCount="116">
  <si>
    <t>Street Address:</t>
  </si>
  <si>
    <t>City:</t>
  </si>
  <si>
    <t>State:</t>
  </si>
  <si>
    <t>Zip Code:</t>
  </si>
  <si>
    <t>Date (File Review):</t>
  </si>
  <si>
    <t>Percentage pass rate =&gt;</t>
  </si>
  <si>
    <t>Passing score =&gt;</t>
  </si>
  <si>
    <t>Comments</t>
  </si>
  <si>
    <t>RESNET HVAC Qi Graded Field Evaluation Form</t>
  </si>
  <si>
    <t>HVAC Qi Graded Field Evaluation information</t>
  </si>
  <si>
    <t>Candidate Name:</t>
  </si>
  <si>
    <t>Evaluation Type:</t>
  </si>
  <si>
    <t>Mentor/Assessor Name:</t>
  </si>
  <si>
    <t>Signature of Mentor/Assessor:</t>
  </si>
  <si>
    <t>SCORE</t>
  </si>
  <si>
    <t>Category</t>
  </si>
  <si>
    <t>Task Description</t>
  </si>
  <si>
    <t>Design Review (compares design to as-built; determines whether within required tolerances.)</t>
  </si>
  <si>
    <t>Number of Bedrooms/Occupants Correctly Identified</t>
  </si>
  <si>
    <t>Confirm that the number of occupants used in the design is verified in the field by the rater/RFI and that the rater/RFI correctly identifies whether this is within tolerance (±2).  Reference: 4.3.7</t>
  </si>
  <si>
    <t>Unsatisfactory</t>
  </si>
  <si>
    <t>Window SHGC Correctly Identified</t>
  </si>
  <si>
    <t>Confirm that the rater/RFI correctly identifies whether the window SHGC used in the greatest amount of window area for each zone in the Dwelling is within tolerance (±0.1).  Reference 4.3.8</t>
  </si>
  <si>
    <t>Satisfactory</t>
  </si>
  <si>
    <t>Wall R-Value Correctly Identified</t>
  </si>
  <si>
    <t>Confirm that the rater/RFI correctly identifies whether the nominal R-value of the insulation used in the greatest amount of above-grade wall area for each zone in the Dwelling is within tolerance (±R-2) of the value used in the loads.  Reference: 4.3.9</t>
  </si>
  <si>
    <t>Ceiling R-Value Correctly Identified</t>
  </si>
  <si>
    <t>Confirm that the rater/RFI correctly identifies whether the nominal R-value of the insulation used in the greatest amount of ceiling area for each zone in the Dwelling is within tolerance (±R-4) of the value used in the loads. Reference: 4.3.10</t>
  </si>
  <si>
    <t>Infiltration Rate Correctly Identified</t>
  </si>
  <si>
    <t>Confirm whether the infiltration rate used in the design is verified in the field by the rater/RFI and whether the rater/RFI correctly identifies if this is within tolerance (tolerance varies, see table 1 in 4.3.11).  Reference: 4.3.11</t>
  </si>
  <si>
    <t>Zone Served Matches Design Correctly Identified</t>
  </si>
  <si>
    <t>Confirm that the rater/RFI correctly identifies whether each HVAC system in the design matches the zone served in the design.  Reference: 4.3.13</t>
  </si>
  <si>
    <t>Equipment Specified Matches Design Correctly Identified</t>
  </si>
  <si>
    <t>Confirm that the rater/RFI correctly identifies whether the equipment specified in the design for each HVAC system matches the equipment installed in the home.  Reference: 4.3.14</t>
  </si>
  <si>
    <t>Total Duct Leakage Test</t>
  </si>
  <si>
    <t>Correctly Identified Whether Prerequisites were Met</t>
  </si>
  <si>
    <t>Confirm that the rater/RFI correctly identifies whether the design review meets the necessary prerequisites to proceed with duct testing.  Reference: 5.2</t>
  </si>
  <si>
    <t>Supply Distribution &gt; 10 Total Linear Feet Correctly Identified</t>
  </si>
  <si>
    <t>Confirm that the rater/RFI correctly identifies whether the system meets the criteria for duct length to qualify for the test exception.  Reference: 5.3</t>
  </si>
  <si>
    <t>System entirely within Conditioned Space Volume Correctly Identified</t>
  </si>
  <si>
    <t>Confirm that the rater/RFI correctly identifies whether the system meets the criteria for duct location to qualify for the test exception.  Reference: 5.3</t>
  </si>
  <si>
    <t>Number of Returns Correctly Identified</t>
  </si>
  <si>
    <t>Confirm whether the rater/RFI correctly identifies the number of returns used to calculate leakage limit.  Reference: 5.4</t>
  </si>
  <si>
    <t>Conditioned Floor Area Served Correctly Identified</t>
  </si>
  <si>
    <t>Confirm whether the rater/RFI correctly identifies the CFA served by the system (which is used to calculate leakage limit).  Reference: 5.4</t>
  </si>
  <si>
    <t>Total Duct Leakage Measurement Correctly Identified</t>
  </si>
  <si>
    <t>Confirm whether the rater/RFI correctly sets up and measures the total duct leakage.  Reference: ANSI/RESNET/ICC 380 total duct leakage procedure</t>
  </si>
  <si>
    <t>Total Duct Leakage Grade Correctly Identified</t>
  </si>
  <si>
    <t>Confirm whether the rater/RFI correctly interprets and records the total duct leakage grade; by applying the measurement to the leakage limit tables from the standard.  Reference: 5.4</t>
  </si>
  <si>
    <t>Blower Fan Airflow (CHOOSE ONE of the FOUR and the OTHER THREE will AUTO-NA)</t>
  </si>
  <si>
    <t>Confirm that the rater/RFI correctly identifies whether the total duct leakage meets the necessary prerequisites to proceed with blower fan airflow testing.  Reference: 6.2</t>
  </si>
  <si>
    <t>Correctly Set Up House/Dwelling Unit for Testing</t>
  </si>
  <si>
    <t>Confirm whether the rater/RFI correctly sets up the dwelling for blower fan airflow testing (including ventilation dampers, registers, ventilation openings, thermostat settings, and disabling other fans and systems).  Reference: 6.4</t>
  </si>
  <si>
    <t>Flow Grid:  If Used, Correctly Measured Blower Fan Airflow</t>
  </si>
  <si>
    <t>Confirm whether the rater/RFI correctly sets up and measures/determines the blower fan airflow.  Reference: 6.5-6.8</t>
  </si>
  <si>
    <t>Correctly Determined the Blower Fan Airflow Grade</t>
  </si>
  <si>
    <t>Confirm whether the rater/RFI correctly interprets and records the blower fan airflow grade (by comparing the measurement to the design and applying the Fan Airflow Range table from the standard).  Reference: 6.9</t>
  </si>
  <si>
    <t>Blower Fan Watt Draw (CHOOSE ONE of the THREE and the OTHER TWO will AUTO-NA)</t>
  </si>
  <si>
    <t>Confirm that the rater/RFI correctly identifies whether the blower fan airflow meets the necessary prerequisites to proceed with blower fan watt draw testing.  Reference: 7.2</t>
  </si>
  <si>
    <t>Confirm whether the rater/RFI correctly sets up the dwelling for blower fan watt draw testing (including ventilation dampers, registers, ventilation openings, thermostat settings, compressor power, and disabling other fans and systems).  Reference: 7.3</t>
  </si>
  <si>
    <t>SELECT TEST METHOD</t>
  </si>
  <si>
    <t>Confirm whether the rater/RFI correctly sets up and measures/determines blower fan watt draw.  Reference: 7.4-7.7</t>
  </si>
  <si>
    <t>Correctly Calculated Fan Efficiency</t>
  </si>
  <si>
    <t>Confirm whether the rater/RFI correctly calculates fan efficiency (dividing the blower fan watt draw measurement by the blower fan airflow measurement using Equation 9 from the standard).  Reference: 7.8.1</t>
  </si>
  <si>
    <t>Correctly Determined the Blower Fan Watt Draw Grade</t>
  </si>
  <si>
    <t>Confirm whether the rater/RFI correctly interprets and records the blower fan watt draw grade (by applying the calculated efficiency to the Watt Draw Range table from the standard).  Reference: 7.8.2</t>
  </si>
  <si>
    <t>Refrigerant Charge (CHOOSE NON-INVASIVE or WEIGH-IN METHOD. The OTHER will AUTO-NA)</t>
  </si>
  <si>
    <t>Confirm that the rater/RFI correctly identifies whether the blower fan airflow meets the necessary prerequisites to proceed with refrigerant charge testing.  Reference: 8.2</t>
  </si>
  <si>
    <t>WEIGH-IN:</t>
  </si>
  <si>
    <t>Confirm that the rater/RFI correctly measures/evaluates the refrigerant charge.  Reference: 8.3-8.5</t>
  </si>
  <si>
    <t>N/A</t>
  </si>
  <si>
    <t>Correctly Determined the Refrigerant Charge Grade</t>
  </si>
  <si>
    <t>Confirm that the rater/RFI correctly interprets and records the refrigerant charge grade (by comparing the non-invasive method measurement to the appropriate table from the standard, or by calculating the percent deviation when using the weigh-in method).  Reference: 8.6</t>
  </si>
  <si>
    <t>Discussion/Q&amp;A</t>
  </si>
  <si>
    <t>For ALL Tasks above marked as "N/A", Verify Understanding though Discussion and/or Q&amp;A</t>
  </si>
  <si>
    <t>For example, if none of the blower fan watt draw methods can be used due to the wiring and meter configuration of the home, confirm the rater's/RFI's understanding of at least one blower fan watt draw measurement method by having them describe the test steps.  Then give them a hypothetical blower fan watt draw measurement to use to determine efficiency and grade.</t>
  </si>
  <si>
    <t>Additional Notes or Inspection Items Discussed (describe in Comments)</t>
  </si>
  <si>
    <t>As/if needed.</t>
  </si>
  <si>
    <t>INSERT PHOTOS or ADD NOTES</t>
  </si>
  <si>
    <t>Severity or Binary</t>
  </si>
  <si>
    <t>Type of QA</t>
  </si>
  <si>
    <t>QAD Involved in Rating?</t>
  </si>
  <si>
    <t>HVAC Qi</t>
  </si>
  <si>
    <t>No</t>
  </si>
  <si>
    <t>SF</t>
  </si>
  <si>
    <t>Yes</t>
  </si>
  <si>
    <t>MF</t>
  </si>
  <si>
    <t>Ridealong Redo Final Field</t>
  </si>
  <si>
    <t>Ridealong Initial Final Field</t>
  </si>
  <si>
    <t>Fan Airflow</t>
  </si>
  <si>
    <t>Flow Hood:  If Used, Correctly Measured Blower Fan Airflow</t>
  </si>
  <si>
    <t>Pressure Matching:  If Used, Correctly Measured Blower Fan Airflow</t>
  </si>
  <si>
    <t>OEM Static Pressure Table Method:  If Used, Correctly Measured Blower Fan Airflow</t>
  </si>
  <si>
    <t>Fan Watt</t>
  </si>
  <si>
    <t>Plug-in Watt Meter:  If Used, Correctly Measured Blower Fan Watt Draw</t>
  </si>
  <si>
    <t>Clamp-on Watt Meter:  If Used, Correctly Measured Blower Fan Watt Draw</t>
  </si>
  <si>
    <t>Refrigerant Charge</t>
  </si>
  <si>
    <t>NON-INVASIVE:</t>
  </si>
  <si>
    <t>SCORE:  Satisfactory, Unsatisfactory, or N/A</t>
  </si>
  <si>
    <t>•The field evaluation shall be completed by a Qualified Assessor* either in-person or remotely following RESNET's remote QA protocols.
*Qualified Assessor is defined as a RESNET Quality Assurance Designee who has taken and passed RESNET's online training and completed the online HVAC assessor application.
•The form shall be filled out completely.  Score “N/A” for items that do not apply to the home or the current inspection stage.  For ALL items marked “N/A”, the Qualified Assessor shall confirm the Candidate’s understanding of the proper inspection protocol for that minimum rated feature through discussion/Q&amp;A. The Qualified Assessor shall provide description in the Comments column for that line item.
•Fill out the cells in column "D" using the guidance in column "C" to determine "Satisfactory" or "Unsatisfactory."
•The field evaluation shall include all the following field measurements:
o	Total Duct Leakage
o	Blower Fan Volumetric Airflow
o	Blower Fan Watt Draw
o	Refrigerant Charge
•Candidates are not required to demonstrate all measurement/equipment options for testing; though they must demonstrate a minimum of one method per test.
•Keep in mind that this is a test of the candidate; not the home.  The purpose of the graded field evaluation is for the candidate to successfully demonstrate their competency with the testing procedures as well as the interpretation of those measurements.  Even if prerequisites are not met for each step in that home, allow the candidate to continue through all the steps.
•Unless otherwise required by MINHERS, mentored evaluations are considered best practice prior to the Graded Field Evaluation.
•Field photos and completed forms shall be archived by the Rating Provider for a minimum of 3 years and made available to RESNET upon request.
•Grading Notes:
o	N/A items do not get added to the total 100%.
o	Pass/Fail Threshold is 75% (will show as FAIL until the 75% Pass/Fail Threshold is met; then will show as PASS)</t>
  </si>
  <si>
    <t>Checklist Item</t>
  </si>
  <si>
    <t>Remote Redo Final Field</t>
  </si>
  <si>
    <t>Remote Initial Final Field</t>
  </si>
  <si>
    <t>Remote Pre-Drywall Field</t>
  </si>
  <si>
    <t>Blind Final Field</t>
  </si>
  <si>
    <t>Blind Pre-Drywall Field</t>
  </si>
  <si>
    <t>Ridealong Pre-Drywall Field</t>
  </si>
  <si>
    <t>Utility Meter:  If Used, Correctly Determined Blower Fan Watt Draw</t>
  </si>
  <si>
    <t>Apply HVACQA?</t>
  </si>
  <si>
    <t>Rating Type</t>
  </si>
  <si>
    <t>Confirmed</t>
  </si>
  <si>
    <t>Sampled</t>
  </si>
  <si>
    <t>Confirmed Threshold</t>
  </si>
  <si>
    <t>Post Improvement</t>
  </si>
  <si>
    <t>GENERAL INSTRUCTIONS:</t>
  </si>
  <si>
    <t>Version 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</si>
</sst>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Score: &quot;\ #"/>
    <numFmt numFmtId="165" formatCode="0.0%"/>
    <numFmt numFmtId="167" formatCode="mm/dd/yy;@"/>
    <numFmt numFmtId="168" formatCode="000000000"/>
    <numFmt numFmtId="169" formatCode="00000"/>
    <numFmt numFmtId="170" formatCode="&quot;TOTAL POINTS: &quot;\ #"/>
  </numFmts>
  <fonts count="22" x14ac:knownFonts="1">
    <font>
      <sz val="10"/>
      <color rgb="FF000000"/>
      <name val="Arial"/>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sz val="10"/>
      <name val="Arial"/>
      <family val="2"/>
    </font>
    <font>
      <sz val="12"/>
      <name val="Calibri"/>
      <family val="2"/>
      <scheme val="minor"/>
    </font>
    <font>
      <sz val="12"/>
      <color rgb="FF000000"/>
      <name val="Calibri"/>
      <family val="2"/>
      <scheme val="minor"/>
    </font>
    <font>
      <sz val="12"/>
      <color rgb="FF0000FF"/>
      <name val="Calibri"/>
      <family val="2"/>
      <scheme val="minor"/>
    </font>
    <font>
      <i/>
      <sz val="12"/>
      <color rgb="FF000000"/>
      <name val="Calibri"/>
      <family val="2"/>
      <scheme val="minor"/>
    </font>
    <font>
      <i/>
      <sz val="10"/>
      <color rgb="FF000000"/>
      <name val="Arial"/>
      <family val="2"/>
    </font>
    <font>
      <b/>
      <sz val="12"/>
      <color rgb="FF000000"/>
      <name val="Calibri"/>
      <family val="2"/>
      <scheme val="minor"/>
    </font>
    <font>
      <sz val="12"/>
      <color rgb="FF000000"/>
      <name val="Arial"/>
      <family val="2"/>
    </font>
    <font>
      <sz val="10"/>
      <color rgb="FF000000"/>
      <name val="Arial"/>
      <family val="2"/>
    </font>
    <font>
      <sz val="12"/>
      <color rgb="FF002664"/>
      <name val="Calibri"/>
      <family val="2"/>
      <scheme val="minor"/>
    </font>
    <font>
      <b/>
      <sz val="22"/>
      <color theme="0"/>
      <name val="Calibri"/>
      <family val="2"/>
      <scheme val="minor"/>
    </font>
    <font>
      <b/>
      <sz val="18"/>
      <color rgb="FF002664"/>
      <name val="Calibri"/>
      <family val="2"/>
      <scheme val="minor"/>
    </font>
    <font>
      <b/>
      <i/>
      <sz val="12"/>
      <color rgb="FF000000"/>
      <name val="Calibri"/>
      <family val="2"/>
      <scheme val="minor"/>
    </font>
    <font>
      <b/>
      <sz val="12"/>
      <color rgb="FF002664"/>
      <name val="Calibri"/>
      <family val="2"/>
      <scheme val="minor"/>
    </font>
    <font>
      <b/>
      <sz val="12"/>
      <name val="Calibri"/>
      <family val="2"/>
      <scheme val="minor"/>
    </font>
    <font>
      <sz val="11.5"/>
      <color rgb="FF002664"/>
      <name val="Calibri"/>
      <family val="2"/>
      <scheme val="minor"/>
    </font>
    <font>
      <sz val="11.5"/>
      <color rgb="FF000000"/>
      <name val="Arial"/>
      <family val="2"/>
    </font>
  </fonts>
  <fills count="17">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rgb="FF92D050"/>
        <bgColor rgb="FFCFE2F3"/>
      </patternFill>
    </fill>
    <fill>
      <patternFill patternType="solid">
        <fgColor theme="0"/>
        <bgColor indexed="64"/>
      </patternFill>
    </fill>
    <fill>
      <patternFill patternType="solid">
        <fgColor theme="9" tint="0.59999389629810485"/>
        <bgColor rgb="FFFFFFFF"/>
      </patternFill>
    </fill>
    <fill>
      <patternFill patternType="solid">
        <fgColor theme="9" tint="0.59999389629810485"/>
        <bgColor indexed="64"/>
      </patternFill>
    </fill>
    <fill>
      <patternFill patternType="solid">
        <fgColor rgb="FFFCD5B4"/>
        <bgColor rgb="FFFFFFFF"/>
      </patternFill>
    </fill>
    <fill>
      <patternFill patternType="solid">
        <fgColor rgb="FFFFFF00"/>
        <bgColor rgb="FFFFFFFF"/>
      </patternFill>
    </fill>
    <fill>
      <patternFill patternType="solid">
        <fgColor rgb="FF002664"/>
        <bgColor indexed="64"/>
      </patternFill>
    </fill>
    <fill>
      <patternFill patternType="solid">
        <fgColor theme="4" tint="0.39997558519241921"/>
        <bgColor rgb="FFFFFF00"/>
      </patternFill>
    </fill>
    <fill>
      <patternFill patternType="solid">
        <fgColor theme="0" tint="-0.249977111117893"/>
        <bgColor rgb="FFFFFFFF"/>
      </patternFill>
    </fill>
    <fill>
      <patternFill patternType="solid">
        <fgColor rgb="FFCCCCFF"/>
        <bgColor rgb="FFFFFF00"/>
      </patternFill>
    </fill>
    <fill>
      <patternFill patternType="solid">
        <fgColor theme="0" tint="-4.9989318521683403E-2"/>
        <bgColor rgb="FFFFFFFF"/>
      </patternFill>
    </fill>
    <fill>
      <patternFill patternType="solid">
        <fgColor theme="2"/>
        <bgColor indexed="64"/>
      </patternFill>
    </fill>
    <fill>
      <patternFill patternType="solid">
        <fgColor rgb="FF92D050"/>
        <bgColor rgb="FFFFFF00"/>
      </patternFill>
    </fill>
  </fills>
  <borders count="51">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style="thin">
        <color indexed="64"/>
      </left>
      <right/>
      <top/>
      <bottom style="thin">
        <color indexed="64"/>
      </bottom>
      <diagonal/>
    </border>
    <border>
      <left style="thin">
        <color auto="1"/>
      </left>
      <right style="thin">
        <color auto="1"/>
      </right>
      <top style="thin">
        <color auto="1"/>
      </top>
      <bottom/>
      <diagonal/>
    </border>
    <border>
      <left/>
      <right style="thin">
        <color auto="1"/>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top style="thin">
        <color auto="1"/>
      </top>
      <bottom/>
      <diagonal/>
    </border>
    <border>
      <left/>
      <right/>
      <top/>
      <bottom style="thin">
        <color indexed="64"/>
      </bottom>
      <diagonal/>
    </border>
    <border>
      <left style="thin">
        <color rgb="FF002664"/>
      </left>
      <right style="thin">
        <color rgb="FF002664"/>
      </right>
      <top style="thin">
        <color rgb="FF002664"/>
      </top>
      <bottom style="thin">
        <color rgb="FF002664"/>
      </bottom>
      <diagonal/>
    </border>
    <border>
      <left style="thin">
        <color theme="2"/>
      </left>
      <right style="thin">
        <color theme="2"/>
      </right>
      <top style="thin">
        <color theme="2"/>
      </top>
      <bottom style="thin">
        <color theme="2"/>
      </bottom>
      <diagonal/>
    </border>
    <border>
      <left style="thin">
        <color theme="2"/>
      </left>
      <right/>
      <top style="thin">
        <color theme="2"/>
      </top>
      <bottom/>
      <diagonal/>
    </border>
    <border>
      <left/>
      <right style="thin">
        <color theme="2"/>
      </right>
      <top style="thin">
        <color theme="2"/>
      </top>
      <bottom/>
      <diagonal/>
    </border>
    <border>
      <left style="thin">
        <color theme="2"/>
      </left>
      <right/>
      <top/>
      <bottom style="thin">
        <color theme="2"/>
      </bottom>
      <diagonal/>
    </border>
    <border>
      <left style="thin">
        <color theme="2"/>
      </left>
      <right style="thin">
        <color theme="2"/>
      </right>
      <top style="thin">
        <color theme="2"/>
      </top>
      <bottom/>
      <diagonal/>
    </border>
    <border>
      <left style="thin">
        <color theme="2"/>
      </left>
      <right style="thin">
        <color theme="2"/>
      </right>
      <top/>
      <bottom style="thin">
        <color theme="2"/>
      </bottom>
      <diagonal/>
    </border>
    <border>
      <left style="thin">
        <color rgb="FF002664"/>
      </left>
      <right/>
      <top style="thin">
        <color rgb="FF002664"/>
      </top>
      <bottom style="thin">
        <color theme="2"/>
      </bottom>
      <diagonal/>
    </border>
    <border>
      <left style="thin">
        <color rgb="FF002664"/>
      </left>
      <right style="thin">
        <color rgb="FF002664"/>
      </right>
      <top style="thin">
        <color rgb="FF002664"/>
      </top>
      <bottom/>
      <diagonal/>
    </border>
    <border>
      <left/>
      <right/>
      <top style="thin">
        <color theme="2"/>
      </top>
      <bottom/>
      <diagonal/>
    </border>
    <border>
      <left style="thin">
        <color rgb="FF002664"/>
      </left>
      <right/>
      <top style="thin">
        <color rgb="FF002664"/>
      </top>
      <bottom/>
      <diagonal/>
    </border>
    <border>
      <left/>
      <right style="thin">
        <color theme="2"/>
      </right>
      <top style="thin">
        <color theme="2"/>
      </top>
      <bottom style="thin">
        <color theme="2"/>
      </bottom>
      <diagonal/>
    </border>
    <border>
      <left/>
      <right/>
      <top style="thin">
        <color rgb="FF002664"/>
      </top>
      <bottom/>
      <diagonal/>
    </border>
    <border>
      <left/>
      <right style="thin">
        <color rgb="FF002664"/>
      </right>
      <top style="thin">
        <color rgb="FF002664"/>
      </top>
      <bottom/>
      <diagonal/>
    </border>
    <border>
      <left/>
      <right/>
      <top/>
      <bottom style="thin">
        <color theme="2"/>
      </bottom>
      <diagonal/>
    </border>
    <border>
      <left/>
      <right/>
      <top style="thin">
        <color auto="1"/>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bottom style="thin">
        <color auto="1"/>
      </bottom>
      <diagonal/>
    </border>
    <border>
      <left style="thin">
        <color auto="1"/>
      </left>
      <right style="medium">
        <color indexed="64"/>
      </right>
      <top style="thin">
        <color auto="1"/>
      </top>
      <bottom style="thin">
        <color auto="1"/>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right style="thin">
        <color auto="1"/>
      </right>
      <top style="medium">
        <color indexed="64"/>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6">
    <xf numFmtId="0" fontId="0" fillId="0" borderId="0"/>
    <xf numFmtId="0" fontId="4" fillId="0" borderId="0"/>
    <xf numFmtId="0" fontId="3" fillId="0" borderId="0"/>
    <xf numFmtId="0" fontId="2" fillId="0" borderId="0"/>
    <xf numFmtId="9" fontId="13" fillId="0" borderId="0" applyFont="0" applyFill="0" applyBorder="0" applyAlignment="0" applyProtection="0"/>
    <xf numFmtId="0" fontId="1" fillId="0" borderId="0"/>
  </cellStyleXfs>
  <cellXfs count="109">
    <xf numFmtId="0" fontId="0" fillId="0" borderId="0" xfId="0"/>
    <xf numFmtId="0" fontId="4" fillId="0" borderId="0" xfId="0" applyFont="1"/>
    <xf numFmtId="0" fontId="5" fillId="0" borderId="0" xfId="0" applyFont="1" applyAlignment="1">
      <alignment horizontal="right"/>
    </xf>
    <xf numFmtId="0" fontId="5" fillId="0" borderId="0" xfId="0" applyFont="1"/>
    <xf numFmtId="0" fontId="7" fillId="0" borderId="0" xfId="0" applyFont="1"/>
    <xf numFmtId="0" fontId="10" fillId="0" borderId="0" xfId="0" applyFont="1"/>
    <xf numFmtId="0" fontId="8" fillId="3" borderId="1" xfId="0" applyFont="1" applyFill="1" applyBorder="1" applyAlignment="1" applyProtection="1">
      <alignment horizontal="left" vertical="center"/>
      <protection locked="0"/>
    </xf>
    <xf numFmtId="0" fontId="4" fillId="0" borderId="0" xfId="0" applyFont="1" applyAlignment="1">
      <alignment horizontal="center"/>
    </xf>
    <xf numFmtId="0" fontId="4" fillId="0" borderId="0" xfId="0" applyFont="1" applyAlignment="1">
      <alignment horizontal="left"/>
    </xf>
    <xf numFmtId="0" fontId="0" fillId="0" borderId="0" xfId="0" applyAlignment="1">
      <alignment horizontal="right"/>
    </xf>
    <xf numFmtId="0" fontId="4" fillId="0" borderId="0" xfId="0" applyFont="1" applyAlignment="1">
      <alignment vertical="center"/>
    </xf>
    <xf numFmtId="0" fontId="10" fillId="0" borderId="0" xfId="0" applyFont="1" applyAlignment="1">
      <alignment horizontal="left"/>
    </xf>
    <xf numFmtId="0" fontId="10" fillId="0" borderId="0" xfId="0" applyFont="1" applyAlignment="1">
      <alignment horizontal="center"/>
    </xf>
    <xf numFmtId="0" fontId="4" fillId="0" borderId="0" xfId="0" applyFont="1" applyAlignment="1">
      <alignment horizontal="right"/>
    </xf>
    <xf numFmtId="168" fontId="8" fillId="3" borderId="1" xfId="0" applyNumberFormat="1" applyFont="1" applyFill="1" applyBorder="1" applyAlignment="1" applyProtection="1">
      <alignment horizontal="left" vertical="center"/>
      <protection locked="0"/>
    </xf>
    <xf numFmtId="0" fontId="11" fillId="0" borderId="1" xfId="0" applyFont="1" applyBorder="1"/>
    <xf numFmtId="0" fontId="11" fillId="0" borderId="1" xfId="0" applyFont="1" applyBorder="1" applyAlignment="1">
      <alignment horizontal="left"/>
    </xf>
    <xf numFmtId="169" fontId="8" fillId="3" borderId="1" xfId="0" applyNumberFormat="1" applyFont="1" applyFill="1" applyBorder="1" applyAlignment="1" applyProtection="1">
      <alignment horizontal="left" vertical="center"/>
      <protection locked="0"/>
    </xf>
    <xf numFmtId="0" fontId="9" fillId="0" borderId="1" xfId="0" applyFont="1" applyBorder="1" applyAlignment="1">
      <alignment vertical="center"/>
    </xf>
    <xf numFmtId="0" fontId="12" fillId="0" borderId="0" xfId="0" applyFont="1"/>
    <xf numFmtId="0" fontId="12" fillId="6" borderId="1" xfId="0" applyFont="1" applyFill="1" applyBorder="1" applyAlignment="1">
      <alignment vertical="center"/>
    </xf>
    <xf numFmtId="0" fontId="12" fillId="7" borderId="1" xfId="0" applyFont="1" applyFill="1" applyBorder="1" applyAlignment="1">
      <alignment vertical="center"/>
    </xf>
    <xf numFmtId="0" fontId="12" fillId="8" borderId="2" xfId="0" applyFont="1" applyFill="1" applyBorder="1" applyAlignment="1">
      <alignment vertical="center" wrapText="1"/>
    </xf>
    <xf numFmtId="0" fontId="4" fillId="7" borderId="1" xfId="0" applyFont="1" applyFill="1" applyBorder="1"/>
    <xf numFmtId="0" fontId="12" fillId="6" borderId="1" xfId="0" applyFont="1" applyFill="1" applyBorder="1" applyAlignment="1">
      <alignment vertical="center" wrapText="1"/>
    </xf>
    <xf numFmtId="167" fontId="16" fillId="10" borderId="15" xfId="0" applyNumberFormat="1" applyFont="1" applyFill="1" applyBorder="1" applyAlignment="1" applyProtection="1">
      <alignment horizontal="left" vertical="center"/>
      <protection locked="0"/>
    </xf>
    <xf numFmtId="167" fontId="16" fillId="15" borderId="16" xfId="0" applyNumberFormat="1" applyFont="1" applyFill="1" applyBorder="1" applyAlignment="1" applyProtection="1">
      <alignment horizontal="left" vertical="center"/>
      <protection locked="0"/>
    </xf>
    <xf numFmtId="167" fontId="14" fillId="15" borderId="18" xfId="0" applyNumberFormat="1" applyFont="1" applyFill="1" applyBorder="1" applyAlignment="1" applyProtection="1">
      <alignment vertical="top" wrapText="1"/>
      <protection locked="0"/>
    </xf>
    <xf numFmtId="167" fontId="14" fillId="15" borderId="19" xfId="0" applyNumberFormat="1" applyFont="1" applyFill="1" applyBorder="1" applyAlignment="1" applyProtection="1">
      <alignment vertical="top" wrapText="1"/>
      <protection locked="0"/>
    </xf>
    <xf numFmtId="167" fontId="16" fillId="15" borderId="20" xfId="0" applyNumberFormat="1" applyFont="1" applyFill="1" applyBorder="1" applyAlignment="1" applyProtection="1">
      <alignment horizontal="left" vertical="center"/>
      <protection locked="0"/>
    </xf>
    <xf numFmtId="167" fontId="16" fillId="15" borderId="21" xfId="0" applyNumberFormat="1" applyFont="1" applyFill="1" applyBorder="1" applyAlignment="1" applyProtection="1">
      <alignment horizontal="left" vertical="center"/>
      <protection locked="0"/>
    </xf>
    <xf numFmtId="167" fontId="16" fillId="10" borderId="22" xfId="0" applyNumberFormat="1" applyFont="1" applyFill="1" applyBorder="1" applyAlignment="1" applyProtection="1">
      <alignment horizontal="left" vertical="center"/>
      <protection locked="0"/>
    </xf>
    <xf numFmtId="167" fontId="16" fillId="15" borderId="26" xfId="0" applyNumberFormat="1" applyFont="1" applyFill="1" applyBorder="1" applyAlignment="1" applyProtection="1">
      <alignment horizontal="left" vertical="center"/>
      <protection locked="0"/>
    </xf>
    <xf numFmtId="167" fontId="16" fillId="10" borderId="23" xfId="0" applyNumberFormat="1" applyFont="1" applyFill="1" applyBorder="1" applyAlignment="1" applyProtection="1">
      <alignment horizontal="left" vertical="center"/>
      <protection locked="0"/>
    </xf>
    <xf numFmtId="0" fontId="7" fillId="14" borderId="10" xfId="0" applyFont="1" applyFill="1" applyBorder="1" applyAlignment="1">
      <alignment vertical="center" wrapText="1"/>
    </xf>
    <xf numFmtId="0" fontId="7" fillId="14" borderId="11" xfId="0" applyFont="1" applyFill="1" applyBorder="1" applyAlignment="1">
      <alignment vertical="center" wrapText="1"/>
    </xf>
    <xf numFmtId="0" fontId="7" fillId="14" borderId="12" xfId="0" applyFont="1" applyFill="1" applyBorder="1" applyAlignment="1">
      <alignment vertical="center" wrapText="1"/>
    </xf>
    <xf numFmtId="0" fontId="7" fillId="2" borderId="8" xfId="0" applyFont="1" applyFill="1" applyBorder="1" applyAlignment="1">
      <alignment vertical="center"/>
    </xf>
    <xf numFmtId="0" fontId="7" fillId="9" borderId="11" xfId="0" applyFont="1" applyFill="1" applyBorder="1" applyAlignment="1">
      <alignment vertical="center"/>
    </xf>
    <xf numFmtId="0" fontId="7" fillId="12" borderId="11" xfId="0" applyFont="1" applyFill="1" applyBorder="1" applyAlignment="1">
      <alignment vertical="center"/>
    </xf>
    <xf numFmtId="0" fontId="7" fillId="14" borderId="14" xfId="0" applyFont="1" applyFill="1" applyBorder="1" applyAlignment="1">
      <alignment vertical="center" wrapText="1"/>
    </xf>
    <xf numFmtId="0" fontId="7" fillId="14" borderId="30" xfId="0" applyFont="1" applyFill="1" applyBorder="1" applyAlignment="1">
      <alignment vertical="center" wrapText="1"/>
    </xf>
    <xf numFmtId="0" fontId="7" fillId="5" borderId="11" xfId="0" applyFont="1" applyFill="1" applyBorder="1" applyAlignment="1">
      <alignment horizontal="left" vertical="top" wrapText="1"/>
    </xf>
    <xf numFmtId="0" fontId="7" fillId="5" borderId="10" xfId="0" applyFont="1" applyFill="1" applyBorder="1" applyAlignment="1">
      <alignment horizontal="left" vertical="center" wrapText="1"/>
    </xf>
    <xf numFmtId="0" fontId="7" fillId="5" borderId="11" xfId="0" applyFont="1" applyFill="1" applyBorder="1" applyAlignment="1">
      <alignment horizontal="left" vertical="center" wrapText="1"/>
    </xf>
    <xf numFmtId="0" fontId="7" fillId="5" borderId="12" xfId="0" applyFont="1" applyFill="1" applyBorder="1" applyAlignment="1">
      <alignment horizontal="left" vertical="center" wrapText="1"/>
    </xf>
    <xf numFmtId="167" fontId="14" fillId="15" borderId="24" xfId="0" applyNumberFormat="1" applyFont="1" applyFill="1" applyBorder="1" applyAlignment="1" applyProtection="1">
      <alignment horizontal="left" vertical="top" wrapText="1"/>
      <protection locked="0"/>
    </xf>
    <xf numFmtId="167" fontId="14" fillId="15" borderId="17" xfId="0" applyNumberFormat="1" applyFont="1" applyFill="1" applyBorder="1" applyAlignment="1" applyProtection="1">
      <alignment horizontal="left" vertical="top" wrapText="1"/>
      <protection locked="0"/>
    </xf>
    <xf numFmtId="167" fontId="18" fillId="15" borderId="16" xfId="0" applyNumberFormat="1" applyFont="1" applyFill="1" applyBorder="1" applyAlignment="1" applyProtection="1">
      <alignment horizontal="left" vertical="center"/>
      <protection locked="0"/>
    </xf>
    <xf numFmtId="0" fontId="7" fillId="0" borderId="0" xfId="0" applyFont="1" applyAlignment="1">
      <alignment vertical="center"/>
    </xf>
    <xf numFmtId="0" fontId="11" fillId="0" borderId="0" xfId="0" applyFont="1" applyAlignment="1">
      <alignment horizontal="center" vertical="center"/>
    </xf>
    <xf numFmtId="0" fontId="6" fillId="3" borderId="1" xfId="0" applyFont="1" applyFill="1" applyBorder="1" applyAlignment="1" applyProtection="1">
      <alignment horizontal="center" vertical="center"/>
      <protection locked="0"/>
    </xf>
    <xf numFmtId="3" fontId="19" fillId="4" borderId="1" xfId="0" applyNumberFormat="1" applyFont="1" applyFill="1" applyBorder="1" applyAlignment="1">
      <alignment horizontal="center" wrapText="1"/>
    </xf>
    <xf numFmtId="165" fontId="8" fillId="0" borderId="1" xfId="0" applyNumberFormat="1" applyFont="1" applyBorder="1" applyAlignment="1">
      <alignment horizontal="center" wrapText="1"/>
    </xf>
    <xf numFmtId="3" fontId="19" fillId="4" borderId="5"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7" fillId="3" borderId="1" xfId="0" applyFont="1" applyFill="1" applyBorder="1" applyAlignment="1">
      <alignment horizontal="center"/>
    </xf>
    <xf numFmtId="167" fontId="18" fillId="15" borderId="20" xfId="0" applyNumberFormat="1" applyFont="1" applyFill="1" applyBorder="1" applyAlignment="1" applyProtection="1">
      <alignment horizontal="left" vertical="center"/>
      <protection locked="0"/>
    </xf>
    <xf numFmtId="1" fontId="11" fillId="0" borderId="5" xfId="0" applyNumberFormat="1" applyFont="1" applyBorder="1" applyAlignment="1">
      <alignment horizontal="center"/>
    </xf>
    <xf numFmtId="9" fontId="19" fillId="4" borderId="1" xfId="4" applyFont="1" applyFill="1" applyBorder="1" applyAlignment="1">
      <alignment horizontal="center" vertical="center" wrapText="1"/>
    </xf>
    <xf numFmtId="0" fontId="11" fillId="11" borderId="7" xfId="0" applyFont="1" applyFill="1" applyBorder="1" applyAlignment="1">
      <alignment horizontal="center" vertical="center" wrapText="1"/>
    </xf>
    <xf numFmtId="170" fontId="19" fillId="16" borderId="5" xfId="0" applyNumberFormat="1" applyFont="1" applyFill="1" applyBorder="1" applyAlignment="1">
      <alignment horizontal="center" vertical="center" wrapText="1"/>
    </xf>
    <xf numFmtId="164" fontId="19" fillId="13" borderId="7" xfId="0" applyNumberFormat="1" applyFont="1" applyFill="1" applyBorder="1" applyAlignment="1">
      <alignment horizontal="center" vertical="center" wrapText="1"/>
    </xf>
    <xf numFmtId="0" fontId="7" fillId="0" borderId="10" xfId="0" applyFont="1" applyBorder="1" applyAlignment="1">
      <alignment horizontal="center" vertical="center"/>
    </xf>
    <xf numFmtId="0" fontId="6" fillId="3" borderId="44" xfId="0" applyFont="1" applyFill="1" applyBorder="1" applyAlignment="1" applyProtection="1">
      <alignment horizontal="center" vertical="center"/>
      <protection locked="0"/>
    </xf>
    <xf numFmtId="0" fontId="6" fillId="3" borderId="38" xfId="0" applyFont="1" applyFill="1" applyBorder="1" applyAlignment="1" applyProtection="1">
      <alignment horizontal="center" vertical="center"/>
      <protection locked="0"/>
    </xf>
    <xf numFmtId="0" fontId="6" fillId="3" borderId="39" xfId="0" applyFont="1" applyFill="1" applyBorder="1" applyAlignment="1" applyProtection="1">
      <alignment horizontal="left" vertical="center"/>
      <protection locked="0"/>
    </xf>
    <xf numFmtId="0" fontId="7" fillId="0" borderId="11" xfId="0" applyFont="1" applyBorder="1" applyAlignment="1">
      <alignment horizontal="center" vertical="center"/>
    </xf>
    <xf numFmtId="0" fontId="6" fillId="3" borderId="3" xfId="0" applyFont="1" applyFill="1" applyBorder="1" applyAlignment="1" applyProtection="1">
      <alignment horizontal="center" vertical="center"/>
      <protection locked="0"/>
    </xf>
    <xf numFmtId="0" fontId="6" fillId="3" borderId="33" xfId="0" applyFont="1" applyFill="1" applyBorder="1" applyAlignment="1" applyProtection="1">
      <alignment horizontal="left" vertical="center"/>
      <protection locked="0"/>
    </xf>
    <xf numFmtId="0" fontId="7" fillId="0" borderId="12" xfId="0" applyFont="1" applyBorder="1" applyAlignment="1">
      <alignment horizontal="center" vertical="center"/>
    </xf>
    <xf numFmtId="0" fontId="6" fillId="3" borderId="34" xfId="0" applyFont="1" applyFill="1" applyBorder="1" applyAlignment="1" applyProtection="1">
      <alignment horizontal="center" vertical="center"/>
      <protection locked="0"/>
    </xf>
    <xf numFmtId="0" fontId="6" fillId="3" borderId="35" xfId="0" applyFont="1" applyFill="1" applyBorder="1" applyAlignment="1" applyProtection="1">
      <alignment horizontal="center" vertical="center"/>
      <protection locked="0"/>
    </xf>
    <xf numFmtId="0" fontId="6" fillId="3" borderId="36" xfId="0" applyFont="1" applyFill="1" applyBorder="1" applyAlignment="1" applyProtection="1">
      <alignment horizontal="left" vertical="center"/>
      <protection locked="0"/>
    </xf>
    <xf numFmtId="0" fontId="7" fillId="0" borderId="37"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3" borderId="35" xfId="0" applyFont="1" applyFill="1" applyBorder="1" applyAlignment="1">
      <alignment horizontal="center"/>
    </xf>
    <xf numFmtId="0" fontId="7" fillId="3" borderId="38" xfId="0" applyFont="1" applyFill="1" applyBorder="1" applyAlignment="1">
      <alignment horizontal="center"/>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5" borderId="10"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12" xfId="0" applyFont="1" applyFill="1" applyBorder="1" applyAlignment="1">
      <alignment horizontal="center" vertical="center" wrapText="1"/>
    </xf>
    <xf numFmtId="167" fontId="14" fillId="15" borderId="17" xfId="0" applyNumberFormat="1" applyFont="1" applyFill="1" applyBorder="1" applyAlignment="1" applyProtection="1">
      <alignment horizontal="left" vertical="top" wrapText="1"/>
      <protection locked="0"/>
    </xf>
    <xf numFmtId="167" fontId="14" fillId="15" borderId="29" xfId="0" applyNumberFormat="1" applyFont="1" applyFill="1" applyBorder="1" applyAlignment="1" applyProtection="1">
      <alignment horizontal="left" vertical="top" wrapText="1"/>
      <protection locked="0"/>
    </xf>
    <xf numFmtId="167" fontId="14" fillId="15" borderId="19" xfId="0" applyNumberFormat="1" applyFont="1" applyFill="1" applyBorder="1" applyAlignment="1" applyProtection="1">
      <alignment horizontal="left" vertical="top" wrapText="1"/>
      <protection locked="0"/>
    </xf>
    <xf numFmtId="0" fontId="7" fillId="5" borderId="31" xfId="0" applyFont="1" applyFill="1" applyBorder="1" applyAlignment="1">
      <alignment horizontal="left" vertical="center" wrapText="1"/>
    </xf>
    <xf numFmtId="0" fontId="7" fillId="5" borderId="8" xfId="0" applyFont="1" applyFill="1" applyBorder="1" applyAlignment="1">
      <alignment horizontal="left" vertical="center" wrapText="1"/>
    </xf>
    <xf numFmtId="0" fontId="7" fillId="5" borderId="32" xfId="0" applyFont="1" applyFill="1" applyBorder="1" applyAlignment="1">
      <alignment horizontal="left" vertical="center" wrapText="1"/>
    </xf>
    <xf numFmtId="0" fontId="7" fillId="5" borderId="40" xfId="0" applyFont="1" applyFill="1" applyBorder="1" applyAlignment="1">
      <alignment horizontal="center" vertical="center"/>
    </xf>
    <xf numFmtId="0" fontId="7" fillId="5" borderId="13" xfId="0" applyFont="1" applyFill="1" applyBorder="1"/>
    <xf numFmtId="0" fontId="7" fillId="5" borderId="41" xfId="0" applyFont="1" applyFill="1" applyBorder="1"/>
    <xf numFmtId="167" fontId="14" fillId="15" borderId="24" xfId="0" applyNumberFormat="1" applyFont="1" applyFill="1" applyBorder="1" applyAlignment="1" applyProtection="1">
      <alignment horizontal="left" vertical="top" wrapText="1"/>
      <protection locked="0"/>
    </xf>
    <xf numFmtId="0" fontId="15" fillId="10" borderId="25" xfId="0" applyFont="1" applyFill="1" applyBorder="1" applyAlignment="1">
      <alignment horizontal="left" vertical="center"/>
    </xf>
    <xf numFmtId="0" fontId="15" fillId="10" borderId="27" xfId="0" applyFont="1" applyFill="1" applyBorder="1" applyAlignment="1">
      <alignment horizontal="left" vertical="center"/>
    </xf>
    <xf numFmtId="0" fontId="15" fillId="10" borderId="28" xfId="0" applyFont="1" applyFill="1" applyBorder="1" applyAlignment="1">
      <alignment horizontal="left" vertical="center"/>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15" fillId="10" borderId="15" xfId="0" applyFont="1" applyFill="1" applyBorder="1" applyAlignment="1">
      <alignment horizontal="center" vertical="center"/>
    </xf>
    <xf numFmtId="0" fontId="7" fillId="5" borderId="7"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167" fontId="20" fillId="15" borderId="45" xfId="0" applyNumberFormat="1" applyFont="1" applyFill="1" applyBorder="1" applyAlignment="1" applyProtection="1">
      <alignment horizontal="left" vertical="top" wrapText="1"/>
      <protection locked="0"/>
    </xf>
    <xf numFmtId="167" fontId="20" fillId="15" borderId="46" xfId="0" applyNumberFormat="1" applyFont="1" applyFill="1" applyBorder="1" applyAlignment="1" applyProtection="1">
      <alignment horizontal="left" vertical="top" wrapText="1"/>
      <protection locked="0"/>
    </xf>
    <xf numFmtId="167" fontId="20" fillId="15" borderId="47" xfId="0" applyNumberFormat="1" applyFont="1" applyFill="1" applyBorder="1" applyAlignment="1" applyProtection="1">
      <alignment horizontal="left" vertical="top" wrapText="1"/>
      <protection locked="0"/>
    </xf>
    <xf numFmtId="167" fontId="20" fillId="15" borderId="48" xfId="0" applyNumberFormat="1" applyFont="1" applyFill="1" applyBorder="1" applyAlignment="1" applyProtection="1">
      <alignment horizontal="left" vertical="top" wrapText="1"/>
      <protection locked="0"/>
    </xf>
    <xf numFmtId="0" fontId="21" fillId="0" borderId="49" xfId="0" applyFont="1" applyBorder="1" applyAlignment="1">
      <alignment horizontal="left" wrapText="1"/>
    </xf>
    <xf numFmtId="0" fontId="21" fillId="0" borderId="50" xfId="0" applyFont="1" applyBorder="1" applyAlignment="1">
      <alignment horizontal="left" wrapText="1"/>
    </xf>
  </cellXfs>
  <cellStyles count="6">
    <cellStyle name="Normal" xfId="0" builtinId="0"/>
    <cellStyle name="Normal 2" xfId="1" xr:uid="{00000000-0005-0000-0000-000002000000}"/>
    <cellStyle name="Normal 3" xfId="2" xr:uid="{5698A7F4-4672-4DAB-B4CA-B3C9771F35A9}"/>
    <cellStyle name="Normal 3 2" xfId="5" xr:uid="{28A8FB29-D15E-4BC5-AC81-587267C03F39}"/>
    <cellStyle name="Normal 4" xfId="3" xr:uid="{625502C2-9403-42A2-9BA6-A447A7CB5787}"/>
    <cellStyle name="Percent" xfId="4" builtinId="5"/>
  </cellStyles>
  <dxfs count="5">
    <dxf>
      <fill>
        <patternFill>
          <bgColor rgb="FF92D050"/>
        </patternFill>
      </fill>
    </dxf>
    <dxf>
      <fill>
        <patternFill>
          <bgColor rgb="FFFF7E79"/>
        </patternFill>
      </fill>
    </dxf>
    <dxf>
      <fill>
        <patternFill>
          <bgColor rgb="FFFFFF00"/>
        </patternFill>
      </fill>
    </dxf>
    <dxf>
      <fill>
        <patternFill>
          <bgColor rgb="FFFF0000"/>
        </patternFill>
      </fill>
    </dxf>
    <dxf>
      <fill>
        <patternFill>
          <bgColor theme="0" tint="-0.14996795556505021"/>
        </patternFill>
      </fill>
    </dxf>
  </dxfs>
  <tableStyles count="0" defaultTableStyle="TableStyleMedium2" defaultPivotStyle="PivotStyleLight16"/>
  <colors>
    <mruColors>
      <color rgb="FFCCCCFF"/>
      <color rgb="FF78746E"/>
      <color rgb="FFFF7E79"/>
      <color rgb="FFD5D5FF"/>
      <color rgb="FF002664"/>
      <color rgb="FF9999FF"/>
      <color rgb="FFCFE2F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1973792</xdr:colOff>
      <xdr:row>1</xdr:row>
      <xdr:rowOff>1518</xdr:rowOff>
    </xdr:to>
    <xdr:pic>
      <xdr:nvPicPr>
        <xdr:cNvPr id="2" name="Picture 1">
          <a:extLst>
            <a:ext uri="{FF2B5EF4-FFF2-40B4-BE49-F238E27FC236}">
              <a16:creationId xmlns:a16="http://schemas.microsoft.com/office/drawing/2014/main" id="{50B33382-E175-4804-8027-DAAB7F08B3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0" y="0"/>
          <a:ext cx="3540125" cy="14408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Glossy">
      <a:fillStyleLst>
        <a:solidFill>
          <a:schemeClr val="phClr"/>
        </a:solidFill>
        <a:gradFill rotWithShape="1">
          <a:gsLst>
            <a:gs pos="0">
              <a:schemeClr val="phClr">
                <a:tint val="62000"/>
                <a:satMod val="180000"/>
              </a:schemeClr>
            </a:gs>
            <a:gs pos="65000">
              <a:schemeClr val="phClr">
                <a:tint val="32000"/>
                <a:satMod val="250000"/>
              </a:schemeClr>
            </a:gs>
            <a:gs pos="100000">
              <a:schemeClr val="phClr">
                <a:tint val="23000"/>
                <a:satMod val="300000"/>
              </a:schemeClr>
            </a:gs>
          </a:gsLst>
          <a:lin ang="16200000" scaled="0"/>
        </a:gradFill>
        <a:gradFill rotWithShape="1">
          <a:gsLst>
            <a:gs pos="0">
              <a:schemeClr val="phClr">
                <a:shade val="15000"/>
                <a:satMod val="180000"/>
              </a:schemeClr>
            </a:gs>
            <a:gs pos="50000">
              <a:schemeClr val="phClr">
                <a:shade val="45000"/>
                <a:satMod val="170000"/>
              </a:schemeClr>
            </a:gs>
            <a:gs pos="70000">
              <a:schemeClr val="phClr">
                <a:tint val="99000"/>
                <a:shade val="65000"/>
                <a:satMod val="155000"/>
              </a:schemeClr>
            </a:gs>
            <a:gs pos="100000">
              <a:schemeClr val="phClr">
                <a:tint val="95500"/>
                <a:shade val="100000"/>
                <a:satMod val="155000"/>
              </a:schemeClr>
            </a:gs>
          </a:gsLst>
          <a:lin ang="16200000" scaled="0"/>
        </a:gradFill>
      </a:fillStyleLst>
      <a:lnStyleLst>
        <a:ln w="12700" cap="flat" cmpd="sng" algn="ctr">
          <a:solidFill>
            <a:schemeClr val="phClr">
              <a:tint val="95000"/>
              <a:shade val="95000"/>
              <a:satMod val="120000"/>
            </a:schemeClr>
          </a:solidFill>
          <a:prstDash val="solid"/>
        </a:ln>
        <a:ln w="55000" cap="flat" cmpd="thickThin" algn="ctr">
          <a:solidFill>
            <a:schemeClr val="phClr">
              <a:tint val="90000"/>
              <a:satMod val="130000"/>
            </a:schemeClr>
          </a:solidFill>
          <a:prstDash val="solid"/>
        </a:ln>
        <a:ln w="50800" cap="flat" cmpd="sng" algn="ctr">
          <a:solidFill>
            <a:schemeClr val="phClr"/>
          </a:solidFill>
          <a:prstDash val="solid"/>
        </a:ln>
      </a:lnStyleLst>
      <a:effectStyleLst>
        <a:effectStyle>
          <a:effectLst>
            <a:outerShdw blurRad="50800" dist="38100" dir="5400000" rotWithShape="0">
              <a:srgbClr val="000000">
                <a:alpha val="35000"/>
              </a:srgbClr>
            </a:outerShdw>
          </a:effectLst>
        </a:effectStyle>
        <a:effectStyle>
          <a:effectLst>
            <a:outerShdw blurRad="50800" dist="38100" dir="5400000" rotWithShape="0">
              <a:srgbClr val="000000">
                <a:alpha val="35000"/>
              </a:srgbClr>
            </a:outerShdw>
          </a:effectLst>
        </a:effectStyle>
        <a:effectStyle>
          <a:effectLst>
            <a:outerShdw blurRad="63500" dist="38100" dir="5400000" rotWithShape="0">
              <a:srgbClr val="000000">
                <a:alpha val="45000"/>
              </a:srgbClr>
            </a:outerShdw>
          </a:effectLst>
          <a:scene3d>
            <a:camera prst="orthographicFront">
              <a:rot lat="0" lon="0" rev="0"/>
            </a:camera>
            <a:lightRig rig="glow" dir="t">
              <a:rot lat="0" lon="0" rev="6360000"/>
            </a:lightRig>
          </a:scene3d>
          <a:sp3d contourW="1000" prstMaterial="flat">
            <a:bevelT w="95250" h="101600"/>
            <a:contourClr>
              <a:schemeClr val="phClr">
                <a:satMod val="3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D59A-CD61-4AA9-BC55-B2516F4CDBE7}">
  <dimension ref="A1:G58"/>
  <sheetViews>
    <sheetView tabSelected="1" topLeftCell="A3" zoomScale="60" zoomScaleNormal="60" zoomScaleSheetLayoutView="40" workbookViewId="0">
      <selection activeCell="A5" sqref="A5:B14"/>
    </sheetView>
  </sheetViews>
  <sheetFormatPr defaultColWidth="14.453125" defaultRowHeight="15.5" outlineLevelRow="1" outlineLevelCol="1" x14ac:dyDescent="0.35"/>
  <cols>
    <col min="1" max="1" width="24.1796875" style="1" customWidth="1"/>
    <col min="2" max="2" width="113.453125" style="1" customWidth="1"/>
    <col min="3" max="3" width="59.453125" style="1" hidden="1" customWidth="1" outlineLevel="1"/>
    <col min="4" max="4" width="27.453125" style="19" customWidth="1" collapsed="1"/>
    <col min="5" max="5" width="27.453125" style="5" customWidth="1"/>
    <col min="6" max="6" width="30.453125" style="5" customWidth="1"/>
    <col min="7" max="7" width="44.453125" style="1" customWidth="1"/>
    <col min="8" max="8" width="35.81640625" style="1" customWidth="1"/>
    <col min="9" max="9" width="47.453125" style="1" customWidth="1"/>
    <col min="10" max="16384" width="14.453125" style="1"/>
  </cols>
  <sheetData>
    <row r="1" spans="1:7" ht="114.75" customHeight="1" x14ac:dyDescent="0.25">
      <c r="A1" s="99"/>
      <c r="B1" s="99"/>
      <c r="C1" s="99"/>
      <c r="D1" s="25"/>
      <c r="E1" s="25"/>
      <c r="F1" s="25"/>
      <c r="G1" s="33"/>
    </row>
    <row r="2" spans="1:7" s="19" customFormat="1" ht="33" customHeight="1" x14ac:dyDescent="0.35">
      <c r="A2" s="94" t="s">
        <v>8</v>
      </c>
      <c r="B2" s="95"/>
      <c r="C2" s="95"/>
      <c r="D2" s="96"/>
      <c r="E2" s="31"/>
      <c r="F2" s="33"/>
      <c r="G2" s="33"/>
    </row>
    <row r="3" spans="1:7" s="19" customFormat="1" ht="28.5" customHeight="1" x14ac:dyDescent="0.35">
      <c r="A3" s="26" t="s">
        <v>115</v>
      </c>
      <c r="B3" s="28"/>
      <c r="C3" s="28"/>
      <c r="D3" s="28"/>
      <c r="E3" s="26"/>
      <c r="F3" s="97" t="s">
        <v>9</v>
      </c>
      <c r="G3" s="98"/>
    </row>
    <row r="4" spans="1:7" s="19" customFormat="1" ht="19.5" customHeight="1" thickBot="1" x14ac:dyDescent="0.4">
      <c r="A4" s="29" t="s">
        <v>114</v>
      </c>
      <c r="B4" s="27"/>
      <c r="C4" s="84"/>
      <c r="D4" s="84"/>
      <c r="E4" s="26"/>
      <c r="F4" s="15" t="s">
        <v>10</v>
      </c>
      <c r="G4" s="14"/>
    </row>
    <row r="5" spans="1:7" s="19" customFormat="1" ht="19.5" customHeight="1" x14ac:dyDescent="0.35">
      <c r="A5" s="103" t="s">
        <v>99</v>
      </c>
      <c r="B5" s="104"/>
      <c r="C5" s="85"/>
      <c r="D5" s="86"/>
      <c r="E5" s="26"/>
      <c r="F5" s="15" t="s">
        <v>11</v>
      </c>
      <c r="G5" s="6"/>
    </row>
    <row r="6" spans="1:7" s="19" customFormat="1" ht="19.5" customHeight="1" x14ac:dyDescent="0.35">
      <c r="A6" s="105"/>
      <c r="B6" s="106"/>
      <c r="C6" s="46"/>
      <c r="D6" s="47"/>
      <c r="E6" s="26"/>
      <c r="F6" s="15" t="s">
        <v>12</v>
      </c>
      <c r="G6" s="6"/>
    </row>
    <row r="7" spans="1:7" s="19" customFormat="1" ht="19.5" customHeight="1" x14ac:dyDescent="0.35">
      <c r="A7" s="105"/>
      <c r="B7" s="106"/>
      <c r="C7" s="93"/>
      <c r="D7" s="26"/>
      <c r="E7" s="26"/>
      <c r="F7" s="16" t="s">
        <v>4</v>
      </c>
      <c r="G7" s="6"/>
    </row>
    <row r="8" spans="1:7" s="19" customFormat="1" ht="19.5" customHeight="1" x14ac:dyDescent="0.35">
      <c r="A8" s="105"/>
      <c r="B8" s="106"/>
      <c r="C8" s="85"/>
      <c r="D8" s="26"/>
      <c r="E8" s="26"/>
      <c r="F8" s="15" t="s">
        <v>0</v>
      </c>
      <c r="G8" s="6"/>
    </row>
    <row r="9" spans="1:7" s="19" customFormat="1" ht="19.5" customHeight="1" x14ac:dyDescent="0.35">
      <c r="A9" s="105"/>
      <c r="B9" s="106"/>
      <c r="C9" s="93"/>
      <c r="D9" s="26"/>
      <c r="E9" s="26"/>
      <c r="F9" s="15" t="s">
        <v>1</v>
      </c>
      <c r="G9" s="6"/>
    </row>
    <row r="10" spans="1:7" s="19" customFormat="1" ht="19.5" customHeight="1" x14ac:dyDescent="0.35">
      <c r="A10" s="105"/>
      <c r="B10" s="106"/>
      <c r="C10" s="85"/>
      <c r="D10" s="26"/>
      <c r="E10" s="26"/>
      <c r="F10" s="15" t="s">
        <v>2</v>
      </c>
      <c r="G10" s="6"/>
    </row>
    <row r="11" spans="1:7" s="19" customFormat="1" ht="19.5" customHeight="1" x14ac:dyDescent="0.35">
      <c r="A11" s="105"/>
      <c r="B11" s="106"/>
      <c r="C11" s="93"/>
      <c r="D11" s="26"/>
      <c r="E11" s="26"/>
      <c r="F11" s="15" t="s">
        <v>3</v>
      </c>
      <c r="G11" s="17"/>
    </row>
    <row r="12" spans="1:7" s="19" customFormat="1" ht="19.5" customHeight="1" x14ac:dyDescent="0.35">
      <c r="A12" s="105"/>
      <c r="B12" s="106"/>
      <c r="C12" s="85"/>
      <c r="D12" s="26"/>
      <c r="E12" s="26"/>
      <c r="F12" s="48"/>
      <c r="G12" s="48"/>
    </row>
    <row r="13" spans="1:7" s="19" customFormat="1" ht="77.25" customHeight="1" x14ac:dyDescent="0.35">
      <c r="A13" s="105"/>
      <c r="B13" s="106"/>
      <c r="C13" s="46"/>
      <c r="D13" s="26"/>
      <c r="E13" s="26"/>
      <c r="F13" s="15" t="s">
        <v>13</v>
      </c>
      <c r="G13" s="6"/>
    </row>
    <row r="14" spans="1:7" s="10" customFormat="1" ht="109" customHeight="1" thickBot="1" x14ac:dyDescent="0.3">
      <c r="A14" s="107"/>
      <c r="B14" s="108"/>
      <c r="C14" s="32"/>
      <c r="D14" s="26"/>
      <c r="E14" s="55" t="str">
        <f>IF(F17=0,"",IF(F17&gt;75%,"PASS","FAIL"))</f>
        <v/>
      </c>
      <c r="F14" s="48"/>
      <c r="G14" s="57"/>
    </row>
    <row r="15" spans="1:7" ht="23.5" hidden="1" outlineLevel="1" x14ac:dyDescent="0.35">
      <c r="A15" s="30"/>
      <c r="B15" s="30"/>
      <c r="C15" s="26"/>
      <c r="D15" s="26"/>
      <c r="E15" s="52" t="s">
        <v>5</v>
      </c>
      <c r="F15" s="48"/>
      <c r="G15" s="53">
        <v>0.25</v>
      </c>
    </row>
    <row r="16" spans="1:7" ht="15" hidden="1" customHeight="1" outlineLevel="1" x14ac:dyDescent="0.35">
      <c r="A16" s="26"/>
      <c r="B16" s="26"/>
      <c r="C16" s="26"/>
      <c r="D16" s="26"/>
      <c r="E16" s="52" t="s">
        <v>6</v>
      </c>
      <c r="F16" s="52"/>
      <c r="G16" s="58">
        <f>G15*F17</f>
        <v>0</v>
      </c>
    </row>
    <row r="17" spans="1:7" s="49" customFormat="1" ht="39" customHeight="1" collapsed="1" thickBot="1" x14ac:dyDescent="0.3">
      <c r="A17" s="48"/>
      <c r="B17" s="48"/>
      <c r="C17" s="48"/>
      <c r="D17" s="48"/>
      <c r="E17" s="54" t="s">
        <v>14</v>
      </c>
      <c r="F17" s="59">
        <f>F18/E18</f>
        <v>0</v>
      </c>
      <c r="G17" s="18"/>
    </row>
    <row r="18" spans="1:7" s="50" customFormat="1" ht="31.5" thickBot="1" x14ac:dyDescent="0.3">
      <c r="A18" s="60" t="s">
        <v>15</v>
      </c>
      <c r="B18" s="60" t="s">
        <v>100</v>
      </c>
      <c r="C18" s="60" t="s">
        <v>16</v>
      </c>
      <c r="D18" s="60" t="s">
        <v>98</v>
      </c>
      <c r="E18" s="61">
        <f>SUM(E19:E56)</f>
        <v>37</v>
      </c>
      <c r="F18" s="62">
        <f>SUM(F19:F56)</f>
        <v>0</v>
      </c>
      <c r="G18" s="62" t="s">
        <v>7</v>
      </c>
    </row>
    <row r="19" spans="1:7" s="4" customFormat="1" ht="21" customHeight="1" x14ac:dyDescent="0.35">
      <c r="A19" s="81" t="s">
        <v>17</v>
      </c>
      <c r="B19" s="34" t="s">
        <v>18</v>
      </c>
      <c r="C19" s="43" t="s">
        <v>19</v>
      </c>
      <c r="D19" s="63"/>
      <c r="E19" s="64">
        <f t="shared" ref="E19:E31" si="0">IF(D19="N/A",0,1)</f>
        <v>1</v>
      </c>
      <c r="F19" s="65">
        <f>IF(D19="Satisfactory", 1,0)</f>
        <v>0</v>
      </c>
      <c r="G19" s="66"/>
    </row>
    <row r="20" spans="1:7" s="4" customFormat="1" ht="21" customHeight="1" x14ac:dyDescent="0.35">
      <c r="A20" s="82"/>
      <c r="B20" s="35" t="s">
        <v>21</v>
      </c>
      <c r="C20" s="42" t="s">
        <v>22</v>
      </c>
      <c r="D20" s="67"/>
      <c r="E20" s="68">
        <f t="shared" si="0"/>
        <v>1</v>
      </c>
      <c r="F20" s="51">
        <f t="shared" ref="F20:F44" si="1">IF(D20="Satisfactory", 1,0)</f>
        <v>0</v>
      </c>
      <c r="G20" s="69"/>
    </row>
    <row r="21" spans="1:7" s="4" customFormat="1" ht="21" customHeight="1" x14ac:dyDescent="0.35">
      <c r="A21" s="82"/>
      <c r="B21" s="35" t="s">
        <v>24</v>
      </c>
      <c r="C21" s="44" t="s">
        <v>25</v>
      </c>
      <c r="D21" s="67"/>
      <c r="E21" s="68">
        <f t="shared" si="0"/>
        <v>1</v>
      </c>
      <c r="F21" s="51">
        <f t="shared" si="1"/>
        <v>0</v>
      </c>
      <c r="G21" s="69"/>
    </row>
    <row r="22" spans="1:7" s="4" customFormat="1" ht="21" customHeight="1" x14ac:dyDescent="0.35">
      <c r="A22" s="82"/>
      <c r="B22" s="35" t="s">
        <v>26</v>
      </c>
      <c r="C22" s="44" t="s">
        <v>27</v>
      </c>
      <c r="D22" s="67"/>
      <c r="E22" s="68">
        <f t="shared" si="0"/>
        <v>1</v>
      </c>
      <c r="F22" s="51">
        <f t="shared" si="1"/>
        <v>0</v>
      </c>
      <c r="G22" s="69"/>
    </row>
    <row r="23" spans="1:7" s="4" customFormat="1" ht="21" customHeight="1" x14ac:dyDescent="0.35">
      <c r="A23" s="82"/>
      <c r="B23" s="35" t="s">
        <v>28</v>
      </c>
      <c r="C23" s="44" t="s">
        <v>29</v>
      </c>
      <c r="D23" s="67"/>
      <c r="E23" s="68">
        <f t="shared" si="0"/>
        <v>1</v>
      </c>
      <c r="F23" s="51">
        <f t="shared" si="1"/>
        <v>0</v>
      </c>
      <c r="G23" s="69"/>
    </row>
    <row r="24" spans="1:7" s="4" customFormat="1" ht="21" customHeight="1" x14ac:dyDescent="0.35">
      <c r="A24" s="82"/>
      <c r="B24" s="35" t="s">
        <v>30</v>
      </c>
      <c r="C24" s="44" t="s">
        <v>31</v>
      </c>
      <c r="D24" s="67"/>
      <c r="E24" s="68">
        <f t="shared" si="0"/>
        <v>1</v>
      </c>
      <c r="F24" s="51">
        <f t="shared" si="1"/>
        <v>0</v>
      </c>
      <c r="G24" s="69"/>
    </row>
    <row r="25" spans="1:7" s="4" customFormat="1" ht="21" customHeight="1" thickBot="1" x14ac:dyDescent="0.4">
      <c r="A25" s="83"/>
      <c r="B25" s="36" t="s">
        <v>32</v>
      </c>
      <c r="C25" s="45" t="s">
        <v>33</v>
      </c>
      <c r="D25" s="70"/>
      <c r="E25" s="71">
        <f t="shared" si="0"/>
        <v>1</v>
      </c>
      <c r="F25" s="72">
        <f t="shared" si="1"/>
        <v>0</v>
      </c>
      <c r="G25" s="73"/>
    </row>
    <row r="26" spans="1:7" s="4" customFormat="1" ht="21" customHeight="1" collapsed="1" x14ac:dyDescent="0.35">
      <c r="A26" s="81" t="s">
        <v>34</v>
      </c>
      <c r="B26" s="34" t="s">
        <v>35</v>
      </c>
      <c r="C26" s="43" t="s">
        <v>36</v>
      </c>
      <c r="D26" s="63"/>
      <c r="E26" s="64">
        <f t="shared" si="0"/>
        <v>1</v>
      </c>
      <c r="F26" s="65">
        <f t="shared" si="1"/>
        <v>0</v>
      </c>
      <c r="G26" s="66"/>
    </row>
    <row r="27" spans="1:7" s="4" customFormat="1" ht="21" customHeight="1" x14ac:dyDescent="0.35">
      <c r="A27" s="82"/>
      <c r="B27" s="35" t="s">
        <v>37</v>
      </c>
      <c r="C27" s="44" t="s">
        <v>38</v>
      </c>
      <c r="D27" s="67"/>
      <c r="E27" s="68">
        <f t="shared" si="0"/>
        <v>1</v>
      </c>
      <c r="F27" s="51">
        <f t="shared" si="1"/>
        <v>0</v>
      </c>
      <c r="G27" s="69"/>
    </row>
    <row r="28" spans="1:7" s="4" customFormat="1" ht="21" customHeight="1" x14ac:dyDescent="0.35">
      <c r="A28" s="82"/>
      <c r="B28" s="35" t="s">
        <v>39</v>
      </c>
      <c r="C28" s="44" t="s">
        <v>40</v>
      </c>
      <c r="D28" s="67"/>
      <c r="E28" s="68">
        <f t="shared" si="0"/>
        <v>1</v>
      </c>
      <c r="F28" s="51">
        <f t="shared" si="1"/>
        <v>0</v>
      </c>
      <c r="G28" s="69"/>
    </row>
    <row r="29" spans="1:7" s="4" customFormat="1" ht="21" customHeight="1" x14ac:dyDescent="0.35">
      <c r="A29" s="82"/>
      <c r="B29" s="35" t="s">
        <v>41</v>
      </c>
      <c r="C29" s="44" t="s">
        <v>42</v>
      </c>
      <c r="D29" s="67"/>
      <c r="E29" s="68">
        <f t="shared" si="0"/>
        <v>1</v>
      </c>
      <c r="F29" s="51">
        <f t="shared" si="1"/>
        <v>0</v>
      </c>
      <c r="G29" s="69"/>
    </row>
    <row r="30" spans="1:7" s="4" customFormat="1" ht="21" customHeight="1" x14ac:dyDescent="0.35">
      <c r="A30" s="82"/>
      <c r="B30" s="35" t="s">
        <v>43</v>
      </c>
      <c r="C30" s="44" t="s">
        <v>44</v>
      </c>
      <c r="D30" s="67"/>
      <c r="E30" s="68">
        <f t="shared" si="0"/>
        <v>1</v>
      </c>
      <c r="F30" s="51">
        <f t="shared" si="1"/>
        <v>0</v>
      </c>
      <c r="G30" s="69"/>
    </row>
    <row r="31" spans="1:7" s="4" customFormat="1" ht="21" customHeight="1" x14ac:dyDescent="0.35">
      <c r="A31" s="82"/>
      <c r="B31" s="35" t="s">
        <v>45</v>
      </c>
      <c r="C31" s="44" t="s">
        <v>46</v>
      </c>
      <c r="D31" s="67"/>
      <c r="E31" s="68">
        <f t="shared" si="0"/>
        <v>1</v>
      </c>
      <c r="F31" s="51">
        <f t="shared" si="1"/>
        <v>0</v>
      </c>
      <c r="G31" s="69"/>
    </row>
    <row r="32" spans="1:7" s="4" customFormat="1" ht="21" customHeight="1" thickBot="1" x14ac:dyDescent="0.4">
      <c r="A32" s="83"/>
      <c r="B32" s="36" t="s">
        <v>47</v>
      </c>
      <c r="C32" s="45" t="s">
        <v>48</v>
      </c>
      <c r="D32" s="70"/>
      <c r="E32" s="71">
        <f>IF(D32="N/A",0,1)</f>
        <v>1</v>
      </c>
      <c r="F32" s="72">
        <f t="shared" si="1"/>
        <v>0</v>
      </c>
      <c r="G32" s="73"/>
    </row>
    <row r="33" spans="1:7" s="4" customFormat="1" ht="21" customHeight="1" x14ac:dyDescent="0.35">
      <c r="A33" s="100" t="s">
        <v>49</v>
      </c>
      <c r="B33" s="34" t="s">
        <v>35</v>
      </c>
      <c r="C33" s="43" t="s">
        <v>50</v>
      </c>
      <c r="D33" s="63"/>
      <c r="E33" s="64">
        <f t="shared" ref="E33:E56" si="2">IF(D33="N/A",0,1)</f>
        <v>1</v>
      </c>
      <c r="F33" s="65">
        <f t="shared" si="1"/>
        <v>0</v>
      </c>
      <c r="G33" s="66"/>
    </row>
    <row r="34" spans="1:7" s="4" customFormat="1" ht="21" customHeight="1" x14ac:dyDescent="0.35">
      <c r="A34" s="101"/>
      <c r="B34" s="35" t="s">
        <v>51</v>
      </c>
      <c r="C34" s="44" t="s">
        <v>52</v>
      </c>
      <c r="D34" s="67"/>
      <c r="E34" s="68">
        <f t="shared" si="2"/>
        <v>1</v>
      </c>
      <c r="F34" s="51">
        <f t="shared" si="1"/>
        <v>0</v>
      </c>
      <c r="G34" s="69"/>
    </row>
    <row r="35" spans="1:7" s="4" customFormat="1" ht="21" customHeight="1" x14ac:dyDescent="0.35">
      <c r="A35" s="101"/>
      <c r="B35" s="37" t="s">
        <v>60</v>
      </c>
      <c r="C35" s="44" t="s">
        <v>54</v>
      </c>
      <c r="D35" s="67"/>
      <c r="E35" s="68">
        <f t="shared" si="2"/>
        <v>1</v>
      </c>
      <c r="F35" s="51">
        <f t="shared" si="1"/>
        <v>0</v>
      </c>
      <c r="G35" s="69"/>
    </row>
    <row r="36" spans="1:7" s="4" customFormat="1" ht="21" customHeight="1" thickBot="1" x14ac:dyDescent="0.4">
      <c r="A36" s="102"/>
      <c r="B36" s="36" t="s">
        <v>55</v>
      </c>
      <c r="C36" s="45" t="s">
        <v>56</v>
      </c>
      <c r="D36" s="70"/>
      <c r="E36" s="71">
        <f t="shared" si="2"/>
        <v>1</v>
      </c>
      <c r="F36" s="72">
        <f t="shared" si="1"/>
        <v>0</v>
      </c>
      <c r="G36" s="73"/>
    </row>
    <row r="37" spans="1:7" s="4" customFormat="1" ht="21" customHeight="1" x14ac:dyDescent="0.35">
      <c r="A37" s="100" t="s">
        <v>57</v>
      </c>
      <c r="B37" s="34" t="s">
        <v>35</v>
      </c>
      <c r="C37" s="43" t="s">
        <v>58</v>
      </c>
      <c r="D37" s="63"/>
      <c r="E37" s="64">
        <f t="shared" si="2"/>
        <v>1</v>
      </c>
      <c r="F37" s="65">
        <f t="shared" si="1"/>
        <v>0</v>
      </c>
      <c r="G37" s="66"/>
    </row>
    <row r="38" spans="1:7" s="4" customFormat="1" ht="21" customHeight="1" x14ac:dyDescent="0.35">
      <c r="A38" s="101"/>
      <c r="B38" s="35" t="s">
        <v>51</v>
      </c>
      <c r="C38" s="44" t="s">
        <v>59</v>
      </c>
      <c r="D38" s="67"/>
      <c r="E38" s="68">
        <f t="shared" si="2"/>
        <v>1</v>
      </c>
      <c r="F38" s="51">
        <f t="shared" si="1"/>
        <v>0</v>
      </c>
      <c r="G38" s="69"/>
    </row>
    <row r="39" spans="1:7" s="4" customFormat="1" ht="21" customHeight="1" x14ac:dyDescent="0.35">
      <c r="A39" s="101"/>
      <c r="B39" s="37" t="s">
        <v>60</v>
      </c>
      <c r="C39" s="44" t="s">
        <v>61</v>
      </c>
      <c r="D39" s="67"/>
      <c r="E39" s="68">
        <f t="shared" si="2"/>
        <v>1</v>
      </c>
      <c r="F39" s="51">
        <f t="shared" si="1"/>
        <v>0</v>
      </c>
      <c r="G39" s="69"/>
    </row>
    <row r="40" spans="1:7" s="4" customFormat="1" ht="21" customHeight="1" x14ac:dyDescent="0.35">
      <c r="A40" s="101"/>
      <c r="B40" s="35" t="s">
        <v>62</v>
      </c>
      <c r="C40" s="44" t="s">
        <v>63</v>
      </c>
      <c r="D40" s="67"/>
      <c r="E40" s="68">
        <f t="shared" si="2"/>
        <v>1</v>
      </c>
      <c r="F40" s="51">
        <f t="shared" si="1"/>
        <v>0</v>
      </c>
      <c r="G40" s="69"/>
    </row>
    <row r="41" spans="1:7" s="4" customFormat="1" ht="21" customHeight="1" thickBot="1" x14ac:dyDescent="0.4">
      <c r="A41" s="102"/>
      <c r="B41" s="36" t="s">
        <v>64</v>
      </c>
      <c r="C41" s="45" t="s">
        <v>65</v>
      </c>
      <c r="D41" s="70"/>
      <c r="E41" s="71">
        <f t="shared" si="2"/>
        <v>1</v>
      </c>
      <c r="F41" s="72">
        <f t="shared" si="1"/>
        <v>0</v>
      </c>
      <c r="G41" s="73"/>
    </row>
    <row r="42" spans="1:7" s="4" customFormat="1" ht="21" customHeight="1" x14ac:dyDescent="0.35">
      <c r="A42" s="100" t="s">
        <v>66</v>
      </c>
      <c r="B42" s="34" t="s">
        <v>35</v>
      </c>
      <c r="C42" s="43" t="s">
        <v>67</v>
      </c>
      <c r="D42" s="74"/>
      <c r="E42" s="65">
        <f t="shared" si="2"/>
        <v>1</v>
      </c>
      <c r="F42" s="65">
        <f t="shared" si="1"/>
        <v>0</v>
      </c>
      <c r="G42" s="66"/>
    </row>
    <row r="43" spans="1:7" s="4" customFormat="1" ht="21" customHeight="1" x14ac:dyDescent="0.35">
      <c r="A43" s="101"/>
      <c r="B43" s="38" t="s">
        <v>97</v>
      </c>
      <c r="C43" s="87" t="s">
        <v>69</v>
      </c>
      <c r="D43" s="90"/>
      <c r="E43" s="91"/>
      <c r="F43" s="91"/>
      <c r="G43" s="92"/>
    </row>
    <row r="44" spans="1:7" s="4" customFormat="1" ht="21" customHeight="1" x14ac:dyDescent="0.35">
      <c r="A44" s="101"/>
      <c r="B44" s="39" t="str">
        <f>IF(B43="Non-Invasive:","NON-INVASIVE:  Correctly Set Up House/Dwelling Unit for Testing","WEIGH-IN:  Contractor-Provided Commissioning Documentation was Collected")</f>
        <v>NON-INVASIVE:  Correctly Set Up House/Dwelling Unit for Testing</v>
      </c>
      <c r="C44" s="88"/>
      <c r="D44" s="75"/>
      <c r="E44" s="51">
        <f t="shared" si="2"/>
        <v>1</v>
      </c>
      <c r="F44" s="51">
        <f t="shared" si="1"/>
        <v>0</v>
      </c>
      <c r="G44" s="69"/>
    </row>
    <row r="45" spans="1:7" s="4" customFormat="1" ht="21" customHeight="1" x14ac:dyDescent="0.35">
      <c r="A45" s="101"/>
      <c r="B45" s="39" t="str">
        <f>IF($B$43="Non-Invasive:","NON-INVASIVE:  Correctly Identified Metering Device Type","WEIGH-IN:  Correctly Verified the Contractor-Provided Refrigerant Weight and Whether Removed/Added")</f>
        <v>NON-INVASIVE:  Correctly Identified Metering Device Type</v>
      </c>
      <c r="C45" s="88"/>
      <c r="D45" s="75"/>
      <c r="E45" s="51">
        <f t="shared" si="2"/>
        <v>1</v>
      </c>
      <c r="F45" s="56">
        <f t="shared" ref="F45:F56" si="3">IF(D45="Satisfactory", 1,0)</f>
        <v>0</v>
      </c>
      <c r="G45" s="69"/>
    </row>
    <row r="46" spans="1:7" s="4" customFormat="1" ht="21" customHeight="1" x14ac:dyDescent="0.35">
      <c r="A46" s="101"/>
      <c r="B46" s="39" t="str">
        <f>IF($B$43="Non-Invasive:","NON-INVASIVE:  Correctly Measured Outdoor Air Dry-Bulb Temperature","WEIGH-IN:  Correctly Verified that Contractor Removed the Factory Charge First")</f>
        <v>NON-INVASIVE:  Correctly Measured Outdoor Air Dry-Bulb Temperature</v>
      </c>
      <c r="C46" s="88"/>
      <c r="D46" s="75"/>
      <c r="E46" s="51">
        <f t="shared" si="2"/>
        <v>1</v>
      </c>
      <c r="F46" s="56">
        <f t="shared" si="3"/>
        <v>0</v>
      </c>
      <c r="G46" s="69"/>
    </row>
    <row r="47" spans="1:7" s="4" customFormat="1" ht="21" customHeight="1" x14ac:dyDescent="0.35">
      <c r="A47" s="101"/>
      <c r="B47" s="39" t="str">
        <f>IF($B$43="Non-Invasive:","NON-INVASIVE:  Correctly Measured Return Air Wet-Bulb Temperature","WEIGH-IN:  Correctly Verified the Contractor-Provided Liquid Line Length and Diameter")</f>
        <v>NON-INVASIVE:  Correctly Measured Return Air Wet-Bulb Temperature</v>
      </c>
      <c r="C47" s="88"/>
      <c r="D47" s="75"/>
      <c r="E47" s="51">
        <f t="shared" si="2"/>
        <v>1</v>
      </c>
      <c r="F47" s="56">
        <f t="shared" si="3"/>
        <v>0</v>
      </c>
      <c r="G47" s="69"/>
    </row>
    <row r="48" spans="1:7" s="4" customFormat="1" ht="21" customHeight="1" x14ac:dyDescent="0.35">
      <c r="A48" s="101"/>
      <c r="B48" s="39" t="str">
        <f>IF($B$43="Non-Invasive:","NON-INVASIVE:  Correctly Determined Whether Outdoor and Return Air Measurements Meet Criteria","WEIGH-IN:  Correctly Verified the Contractor-Provided Refrigerant Weight and Whether Removed/Added")</f>
        <v>NON-INVASIVE:  Correctly Determined Whether Outdoor and Return Air Measurements Meet Criteria</v>
      </c>
      <c r="C48" s="88"/>
      <c r="D48" s="75"/>
      <c r="E48" s="51">
        <f t="shared" si="2"/>
        <v>1</v>
      </c>
      <c r="F48" s="56">
        <f t="shared" si="3"/>
        <v>0</v>
      </c>
      <c r="G48" s="69"/>
    </row>
    <row r="49" spans="1:7" s="4" customFormat="1" ht="21" customHeight="1" x14ac:dyDescent="0.35">
      <c r="A49" s="101"/>
      <c r="B49" s="39" t="str">
        <f>IF($B$43="Non-Invasive:","NON-INVASIVE:  Correctly Measured Suction Line Temperature","WEIGH-IN:  Correctly Verified the Contractor-Provided Factory-Supplied Liquid Line Length")</f>
        <v>NON-INVASIVE:  Correctly Measured Suction Line Temperature</v>
      </c>
      <c r="C49" s="88"/>
      <c r="D49" s="75"/>
      <c r="E49" s="51">
        <f t="shared" si="2"/>
        <v>1</v>
      </c>
      <c r="F49" s="56">
        <f t="shared" si="3"/>
        <v>0</v>
      </c>
      <c r="G49" s="69"/>
    </row>
    <row r="50" spans="1:7" s="4" customFormat="1" ht="21" customHeight="1" x14ac:dyDescent="0.35">
      <c r="A50" s="101"/>
      <c r="B50" s="39" t="str">
        <f>IF($B$43="Non-Invasive:","NON-INVASIVE:  Correctly Measured Liquid Line Temperature","WEIGH-IN:  Correctly Verified the Contractor-Provided Weight of Refrigerant Added for Specific Components (other than line length)")</f>
        <v>NON-INVASIVE:  Correctly Measured Liquid Line Temperature</v>
      </c>
      <c r="C50" s="88"/>
      <c r="D50" s="75"/>
      <c r="E50" s="51">
        <f t="shared" si="2"/>
        <v>1</v>
      </c>
      <c r="F50" s="56">
        <f t="shared" si="3"/>
        <v>0</v>
      </c>
      <c r="G50" s="69"/>
    </row>
    <row r="51" spans="1:7" s="4" customFormat="1" ht="21" customHeight="1" x14ac:dyDescent="0.35">
      <c r="A51" s="101"/>
      <c r="B51" s="39" t="str">
        <f>IF($B$43="Non-Invasive:","NON-INVASIVE:  Correctly Determined Target Superheat (piston/capillary tube metering only)","WEIGH-IN:  Correctly Measured Total Length and Diameter of Liquid Line")</f>
        <v>NON-INVASIVE:  Correctly Determined Target Superheat (piston/capillary tube metering only)</v>
      </c>
      <c r="C51" s="88"/>
      <c r="D51" s="75"/>
      <c r="E51" s="51">
        <f t="shared" si="2"/>
        <v>1</v>
      </c>
      <c r="F51" s="56">
        <f t="shared" si="3"/>
        <v>0</v>
      </c>
      <c r="G51" s="69"/>
    </row>
    <row r="52" spans="1:7" s="4" customFormat="1" ht="21" customHeight="1" x14ac:dyDescent="0.35">
      <c r="A52" s="101"/>
      <c r="B52" s="39" t="str">
        <f>IF($B$43="Non-Invasive:","NON-INVASIVE:  Correctly Calculated Design Temperature Difference","WEIGH-IN:  Correctly Verified the Contractor-Provided Refrigerant Weight and Whether Removed/Added")</f>
        <v>NON-INVASIVE:  Correctly Calculated Design Temperature Difference</v>
      </c>
      <c r="C52" s="88"/>
      <c r="D52" s="75"/>
      <c r="E52" s="51">
        <f t="shared" si="2"/>
        <v>1</v>
      </c>
      <c r="F52" s="56">
        <f t="shared" si="3"/>
        <v>0</v>
      </c>
      <c r="G52" s="69"/>
    </row>
    <row r="53" spans="1:7" s="4" customFormat="1" ht="21" customHeight="1" x14ac:dyDescent="0.35">
      <c r="A53" s="101"/>
      <c r="B53" s="39" t="str">
        <f>IF($B$43="Non-Invasive:","NON-INVASIVE:  Correctly Calculated ∆ between Condensing Temperature over Ambient Target and Measured (TXV/EEV metering only)","")</f>
        <v>NON-INVASIVE:  Correctly Calculated ∆ between Condensing Temperature over Ambient Target and Measured (TXV/EEV metering only)</v>
      </c>
      <c r="C53" s="89"/>
      <c r="D53" s="75"/>
      <c r="E53" s="51">
        <f>IF(B53="",0,(IF(D53="N/A",0,1)))</f>
        <v>1</v>
      </c>
      <c r="F53" s="56">
        <f t="shared" si="3"/>
        <v>0</v>
      </c>
      <c r="G53" s="69"/>
    </row>
    <row r="54" spans="1:7" s="4" customFormat="1" ht="21" customHeight="1" thickBot="1" x14ac:dyDescent="0.4">
      <c r="A54" s="102"/>
      <c r="B54" s="36" t="s">
        <v>71</v>
      </c>
      <c r="C54" s="45" t="s">
        <v>72</v>
      </c>
      <c r="D54" s="76"/>
      <c r="E54" s="72">
        <f t="shared" si="2"/>
        <v>1</v>
      </c>
      <c r="F54" s="77">
        <f t="shared" si="3"/>
        <v>0</v>
      </c>
      <c r="G54" s="73"/>
    </row>
    <row r="55" spans="1:7" s="4" customFormat="1" ht="21" customHeight="1" x14ac:dyDescent="0.35">
      <c r="A55" s="79" t="s">
        <v>73</v>
      </c>
      <c r="B55" s="40" t="s">
        <v>74</v>
      </c>
      <c r="C55" s="43" t="s">
        <v>75</v>
      </c>
      <c r="D55" s="63"/>
      <c r="E55" s="64">
        <f t="shared" si="2"/>
        <v>1</v>
      </c>
      <c r="F55" s="78">
        <f t="shared" si="3"/>
        <v>0</v>
      </c>
      <c r="G55" s="66"/>
    </row>
    <row r="56" spans="1:7" s="4" customFormat="1" ht="21" customHeight="1" thickBot="1" x14ac:dyDescent="0.4">
      <c r="A56" s="80"/>
      <c r="B56" s="41" t="s">
        <v>76</v>
      </c>
      <c r="C56" s="45" t="s">
        <v>77</v>
      </c>
      <c r="D56" s="70"/>
      <c r="E56" s="71">
        <f t="shared" si="2"/>
        <v>1</v>
      </c>
      <c r="F56" s="77">
        <f t="shared" si="3"/>
        <v>0</v>
      </c>
      <c r="G56" s="73"/>
    </row>
    <row r="58" spans="1:7" ht="21" customHeight="1" collapsed="1" x14ac:dyDescent="0.35"/>
  </sheetData>
  <autoFilter ref="A18:I58" xr:uid="{00000000-0009-0000-0000-000000000000}"/>
  <mergeCells count="17">
    <mergeCell ref="A2:D2"/>
    <mergeCell ref="F3:G3"/>
    <mergeCell ref="C11:C12"/>
    <mergeCell ref="A1:C1"/>
    <mergeCell ref="A42:A54"/>
    <mergeCell ref="A33:A36"/>
    <mergeCell ref="A37:A41"/>
    <mergeCell ref="A26:A32"/>
    <mergeCell ref="A5:B14"/>
    <mergeCell ref="A55:A56"/>
    <mergeCell ref="A19:A25"/>
    <mergeCell ref="C4:C5"/>
    <mergeCell ref="D4:D5"/>
    <mergeCell ref="C43:C53"/>
    <mergeCell ref="D43:G43"/>
    <mergeCell ref="C7:C8"/>
    <mergeCell ref="C9:C10"/>
  </mergeCells>
  <conditionalFormatting sqref="D19:D56">
    <cfRule type="containsBlanks" dxfId="4" priority="26">
      <formula>LEN(TRIM(D19))=0</formula>
    </cfRule>
  </conditionalFormatting>
  <conditionalFormatting sqref="E14">
    <cfRule type="containsText" dxfId="3" priority="22" operator="containsText" text="DISCIPLINARY ACTION">
      <formula>NOT(ISERROR(SEARCH("DISCIPLINARY ACTION",E14)))</formula>
    </cfRule>
    <cfRule type="containsText" dxfId="2" priority="23" operator="containsText" text="correct">
      <formula>NOT(ISERROR(SEARCH("correct",E14)))</formula>
    </cfRule>
    <cfRule type="containsText" dxfId="1" priority="24" operator="containsText" text="FAIL">
      <formula>NOT(ISERROR(SEARCH("FAIL",E14)))</formula>
    </cfRule>
    <cfRule type="containsText" dxfId="0" priority="25" operator="containsText" text="Pass">
      <formula>NOT(ISERROR(SEARCH("Pass",E14)))</formula>
    </cfRule>
  </conditionalFormatting>
  <pageMargins left="0.5" right="0.5" top="0.5" bottom="0.5" header="0" footer="0"/>
  <pageSetup scale="34" orientation="portrait" horizontalDpi="4294967293" verticalDpi="1200" r:id="rId1"/>
  <colBreaks count="1" manualBreakCount="1">
    <brk id="9" max="1048575"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F54A8A77-F744-4602-8A4F-1FA1C4DE0C4E}">
          <x14:formula1>
            <xm:f>Reference!$I$14:$I$17</xm:f>
          </x14:formula1>
          <xm:sqref>B39</xm:sqref>
        </x14:dataValidation>
        <x14:dataValidation type="list" allowBlank="1" showInputMessage="1" showErrorMessage="1" xr:uid="{91D18CBF-13F8-4128-B465-3F9471F7F056}">
          <x14:formula1>
            <xm:f>Reference!$I$19:$I$21</xm:f>
          </x14:formula1>
          <xm:sqref>B43</xm:sqref>
        </x14:dataValidation>
        <x14:dataValidation type="list" allowBlank="1" showInputMessage="1" showErrorMessage="1" xr:uid="{FF535865-A056-41DF-A320-8272EADB9CE8}">
          <x14:formula1>
            <xm:f>Reference!$I$2:$I$5</xm:f>
          </x14:formula1>
          <xm:sqref>D44:D56 D19:D30 D32:D42 D31</xm:sqref>
        </x14:dataValidation>
        <x14:dataValidation type="list" allowBlank="1" showInputMessage="1" showErrorMessage="1" xr:uid="{13D3F78A-BC13-4F2C-A8D2-EEBC8E78EC96}">
          <x14:formula1>
            <xm:f>Reference!$I$7:$I$11</xm:f>
          </x14:formula1>
          <xm:sqref>B35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33C7F-A52E-4791-95EE-311412319BFA}">
  <dimension ref="A1"/>
  <sheetViews>
    <sheetView workbookViewId="0">
      <selection activeCell="O25" sqref="O25"/>
    </sheetView>
  </sheetViews>
  <sheetFormatPr defaultColWidth="8.453125" defaultRowHeight="12.5" x14ac:dyDescent="0.25"/>
  <sheetData>
    <row r="1" spans="1:1" x14ac:dyDescent="0.25">
      <c r="A1" s="1" t="s">
        <v>78</v>
      </c>
    </row>
  </sheetData>
  <pageMargins left="0.7" right="0.7" top="0.75" bottom="0.75" header="0.3" footer="0.3"/>
  <pageSetup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5"/>
  <sheetViews>
    <sheetView zoomScale="90" zoomScaleNormal="90" workbookViewId="0">
      <selection activeCell="H23" sqref="H23"/>
    </sheetView>
  </sheetViews>
  <sheetFormatPr defaultColWidth="8.453125" defaultRowHeight="12.5" x14ac:dyDescent="0.25"/>
  <cols>
    <col min="1" max="1" width="19.453125" bestFit="1" customWidth="1"/>
    <col min="3" max="3" width="23" bestFit="1" customWidth="1"/>
    <col min="4" max="4" width="8.453125" customWidth="1"/>
    <col min="8" max="8" width="16.453125" bestFit="1" customWidth="1"/>
    <col min="9" max="9" width="79.1796875" bestFit="1" customWidth="1"/>
  </cols>
  <sheetData>
    <row r="1" spans="1:9" s="5" customFormat="1" ht="13" x14ac:dyDescent="0.3">
      <c r="A1" s="5" t="s">
        <v>79</v>
      </c>
      <c r="C1" s="11" t="s">
        <v>80</v>
      </c>
      <c r="D1" s="12"/>
      <c r="E1" s="5" t="s">
        <v>81</v>
      </c>
      <c r="I1" s="5" t="s">
        <v>82</v>
      </c>
    </row>
    <row r="2" spans="1:9" x14ac:dyDescent="0.25">
      <c r="A2" s="1"/>
      <c r="C2" s="8"/>
      <c r="D2" s="7"/>
    </row>
    <row r="3" spans="1:9" x14ac:dyDescent="0.25">
      <c r="A3" s="2" t="s">
        <v>23</v>
      </c>
      <c r="C3" s="13" t="s">
        <v>104</v>
      </c>
      <c r="D3" s="1"/>
      <c r="E3" t="s">
        <v>83</v>
      </c>
      <c r="G3" t="s">
        <v>84</v>
      </c>
      <c r="I3" t="s">
        <v>23</v>
      </c>
    </row>
    <row r="4" spans="1:9" x14ac:dyDescent="0.25">
      <c r="A4" s="3">
        <v>1</v>
      </c>
      <c r="C4" s="13" t="s">
        <v>87</v>
      </c>
      <c r="E4" t="s">
        <v>85</v>
      </c>
      <c r="G4" t="s">
        <v>86</v>
      </c>
      <c r="I4" t="s">
        <v>20</v>
      </c>
    </row>
    <row r="5" spans="1:9" x14ac:dyDescent="0.25">
      <c r="A5" s="3">
        <v>2</v>
      </c>
      <c r="C5" s="13" t="s">
        <v>88</v>
      </c>
      <c r="I5" t="s">
        <v>70</v>
      </c>
    </row>
    <row r="6" spans="1:9" x14ac:dyDescent="0.25">
      <c r="A6" s="3">
        <v>3</v>
      </c>
      <c r="C6" s="9" t="s">
        <v>101</v>
      </c>
    </row>
    <row r="7" spans="1:9" x14ac:dyDescent="0.25">
      <c r="A7" s="2" t="s">
        <v>70</v>
      </c>
      <c r="C7" s="9" t="s">
        <v>102</v>
      </c>
      <c r="I7" s="23" t="s">
        <v>60</v>
      </c>
    </row>
    <row r="8" spans="1:9" ht="15.5" x14ac:dyDescent="0.25">
      <c r="H8" s="1" t="s">
        <v>89</v>
      </c>
      <c r="I8" s="20" t="s">
        <v>90</v>
      </c>
    </row>
    <row r="9" spans="1:9" ht="15.5" x14ac:dyDescent="0.25">
      <c r="I9" s="20" t="s">
        <v>53</v>
      </c>
    </row>
    <row r="10" spans="1:9" ht="15.5" x14ac:dyDescent="0.25">
      <c r="A10" s="1"/>
      <c r="C10" s="13" t="s">
        <v>105</v>
      </c>
      <c r="I10" s="20" t="s">
        <v>91</v>
      </c>
    </row>
    <row r="11" spans="1:9" ht="15.5" x14ac:dyDescent="0.25">
      <c r="A11" s="2" t="s">
        <v>23</v>
      </c>
      <c r="C11" s="9" t="s">
        <v>106</v>
      </c>
      <c r="I11" s="21" t="s">
        <v>92</v>
      </c>
    </row>
    <row r="12" spans="1:9" x14ac:dyDescent="0.25">
      <c r="A12" s="2" t="s">
        <v>20</v>
      </c>
      <c r="C12" s="9" t="s">
        <v>103</v>
      </c>
    </row>
    <row r="13" spans="1:9" x14ac:dyDescent="0.25">
      <c r="A13" s="2" t="s">
        <v>70</v>
      </c>
    </row>
    <row r="14" spans="1:9" x14ac:dyDescent="0.25">
      <c r="I14" s="23" t="s">
        <v>60</v>
      </c>
    </row>
    <row r="15" spans="1:9" ht="15.5" x14ac:dyDescent="0.25">
      <c r="H15" s="1" t="s">
        <v>93</v>
      </c>
      <c r="I15" s="22" t="s">
        <v>94</v>
      </c>
    </row>
    <row r="16" spans="1:9" ht="15.5" x14ac:dyDescent="0.3">
      <c r="C16" s="5" t="s">
        <v>109</v>
      </c>
      <c r="I16" s="22" t="s">
        <v>95</v>
      </c>
    </row>
    <row r="17" spans="1:9" ht="15.5" x14ac:dyDescent="0.25">
      <c r="A17" s="2" t="s">
        <v>23</v>
      </c>
      <c r="C17" s="9"/>
      <c r="I17" s="22" t="s">
        <v>107</v>
      </c>
    </row>
    <row r="18" spans="1:9" x14ac:dyDescent="0.25">
      <c r="A18" s="2" t="s">
        <v>20</v>
      </c>
      <c r="C18" s="13" t="s">
        <v>110</v>
      </c>
    </row>
    <row r="19" spans="1:9" ht="15.5" x14ac:dyDescent="0.25">
      <c r="C19" s="13" t="s">
        <v>112</v>
      </c>
      <c r="I19" s="24" t="s">
        <v>60</v>
      </c>
    </row>
    <row r="20" spans="1:9" ht="15.5" x14ac:dyDescent="0.25">
      <c r="C20" s="13" t="s">
        <v>111</v>
      </c>
      <c r="H20" s="1" t="s">
        <v>96</v>
      </c>
      <c r="I20" s="21" t="s">
        <v>97</v>
      </c>
    </row>
    <row r="21" spans="1:9" ht="15.5" x14ac:dyDescent="0.25">
      <c r="C21" s="13" t="s">
        <v>113</v>
      </c>
      <c r="I21" s="21" t="s">
        <v>68</v>
      </c>
    </row>
    <row r="24" spans="1:9" x14ac:dyDescent="0.25">
      <c r="H24" s="1" t="s">
        <v>108</v>
      </c>
      <c r="I24" t="s">
        <v>83</v>
      </c>
    </row>
    <row r="25" spans="1:9" x14ac:dyDescent="0.25">
      <c r="I25" t="s">
        <v>85</v>
      </c>
    </row>
  </sheetData>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D30E29C20524A46AB569B1D0B07FA11" ma:contentTypeVersion="12" ma:contentTypeDescription="Create a new document." ma:contentTypeScope="" ma:versionID="7d281cc55948c9609bd0a155311778e7">
  <xsd:schema xmlns:xsd="http://www.w3.org/2001/XMLSchema" xmlns:xs="http://www.w3.org/2001/XMLSchema" xmlns:p="http://schemas.microsoft.com/office/2006/metadata/properties" xmlns:ns3="f53e8137-7400-4acc-a1c9-c15b664d985f" xmlns:ns4="004df4f9-e4dc-4701-90cc-2a736a0ff91b" targetNamespace="http://schemas.microsoft.com/office/2006/metadata/properties" ma:root="true" ma:fieldsID="6b67725ee75b5913dea60e6821270312" ns3:_="" ns4:_="">
    <xsd:import namespace="f53e8137-7400-4acc-a1c9-c15b664d985f"/>
    <xsd:import namespace="004df4f9-e4dc-4701-90cc-2a736a0ff91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3e8137-7400-4acc-a1c9-c15b664d98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4df4f9-e4dc-4701-90cc-2a736a0ff91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CF49420-7903-42D7-8097-01AB63D3E2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3e8137-7400-4acc-a1c9-c15b664d985f"/>
    <ds:schemaRef ds:uri="004df4f9-e4dc-4701-90cc-2a736a0ff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6C3501-DBD6-4D7D-915E-4DC1E6E62B54}">
  <ds:schemaRefs>
    <ds:schemaRef ds:uri="http://schemas.microsoft.com/sharepoint/v3/contenttype/forms"/>
  </ds:schemaRefs>
</ds:datastoreItem>
</file>

<file path=customXml/itemProps3.xml><?xml version="1.0" encoding="utf-8"?>
<ds:datastoreItem xmlns:ds="http://schemas.openxmlformats.org/officeDocument/2006/customXml" ds:itemID="{61438E9A-5332-4443-86A1-A604255F351E}">
  <ds:schemaRefs>
    <ds:schemaRef ds:uri="http://schemas.microsoft.com/office/2006/documentManagement/types"/>
    <ds:schemaRef ds:uri="http://schemas.microsoft.com/office/2006/metadata/properties"/>
    <ds:schemaRef ds:uri="http://purl.org/dc/terms/"/>
    <ds:schemaRef ds:uri="http://www.w3.org/XML/1998/namespace"/>
    <ds:schemaRef ds:uri="http://purl.org/dc/dcmitype/"/>
    <ds:schemaRef ds:uri="http://purl.org/dc/elements/1.1/"/>
    <ds:schemaRef ds:uri="http://schemas.microsoft.com/office/infopath/2007/PartnerControls"/>
    <ds:schemaRef ds:uri="http://schemas.openxmlformats.org/package/2006/metadata/core-properties"/>
    <ds:schemaRef ds:uri="004df4f9-e4dc-4701-90cc-2a736a0ff91b"/>
    <ds:schemaRef ds:uri="f53e8137-7400-4acc-a1c9-c15b664d985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HVACQiEval</vt:lpstr>
      <vt:lpstr>photos-notes</vt:lpstr>
      <vt:lpstr>Reference</vt:lpstr>
      <vt:lpstr>HVACQiEval!Print_Area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Daran Wastchak</dc:creator>
  <cp:keywords/>
  <dc:description/>
  <cp:lastModifiedBy>Billy Giblin</cp:lastModifiedBy>
  <cp:revision/>
  <cp:lastPrinted>2023-05-20T05:17:12Z</cp:lastPrinted>
  <dcterms:created xsi:type="dcterms:W3CDTF">2016-08-29T19:34:55Z</dcterms:created>
  <dcterms:modified xsi:type="dcterms:W3CDTF">2026-05-14T22:23:50Z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0x0101005D30E29C20524A46AB569B1D0B07FA11</vt:lpwstr>
  </property>
</Properties>
</file>