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ainc-my.sharepoint.com/personal/gvijayakumar_swinter_com/Documents/Desktop/SDC300/"/>
    </mc:Choice>
  </mc:AlternateContent>
  <xr:revisionPtr revIDLastSave="50" documentId="13_ncr:1_{23B6E2BE-0A6A-4985-8077-251C49A55811}" xr6:coauthVersionLast="47" xr6:coauthVersionMax="47" xr10:uidLastSave="{99C84E77-218E-46C9-BD3E-6921D096DD0B}"/>
  <bookViews>
    <workbookView xWindow="-28920" yWindow="1725" windowWidth="29040" windowHeight="15720" xr2:uid="{C40D782C-B1AA-43E6-8FF8-997D8A5B1A19}"/>
  </bookViews>
  <sheets>
    <sheet name="UEF calculator" sheetId="1" r:id="rId1"/>
  </sheets>
  <definedNames>
    <definedName name="Et" comment="Thermal Efficiency of the hot water tank" localSheetId="0">'UEF calculator'!$D$23</definedName>
    <definedName name="P" comment="Input rate of heating power, Btu/hr" localSheetId="0">'UEF calculator'!$C$36</definedName>
    <definedName name="SL" comment="Standby Loss in Btu/hr" localSheetId="0">'UEF calculator'!$C$37</definedName>
    <definedName name="uefRD" comment="uefRD is an intermediate calculation for UEF, based on the &quot;High&quot; draw pattern of Table III.9, page 96218, FederalRegister_2016-29994." localSheetId="0">'UEF calculator'!$C$38</definedName>
    <definedName name="Vm" comment="Measured Volume in gallons (not the Rated Volume, which is frequently larger)." localSheetId="0">'UEF calculator'!$D$22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6" i="1" l="1" a="1"/>
  <c r="C37" i="1" a="1"/>
  <c r="D42" i="1"/>
  <c r="C37" i="1" l="1"/>
  <c r="C36" i="1"/>
  <c r="C38" i="1" l="1"/>
  <c r="D4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<sst xmlns="http://schemas.openxmlformats.org/spreadsheetml/2006/main" count="46" uniqueCount="43">
  <si>
    <t>Vm</t>
  </si>
  <si>
    <t>Et</t>
  </si>
  <si>
    <t>Thermal Efficiency (%)</t>
  </si>
  <si>
    <t>gallons</t>
  </si>
  <si>
    <t>%</t>
  </si>
  <si>
    <t>Btu/hr</t>
  </si>
  <si>
    <t>First Hour Rating</t>
  </si>
  <si>
    <t>Uniform Energy Factor</t>
  </si>
  <si>
    <r>
      <rPr>
        <b/>
        <sz val="11"/>
        <color theme="1"/>
        <rFont val="Calibri"/>
        <family val="2"/>
        <scheme val="minor"/>
      </rPr>
      <t xml:space="preserve">FHR </t>
    </r>
    <r>
      <rPr>
        <sz val="11"/>
        <color theme="1"/>
        <rFont val="Calibri"/>
        <family val="2"/>
        <scheme val="minor"/>
      </rPr>
      <t>=</t>
    </r>
  </si>
  <si>
    <r>
      <rPr>
        <b/>
        <sz val="11"/>
        <color theme="1"/>
        <rFont val="Calibri"/>
        <family val="2"/>
        <scheme val="minor"/>
      </rPr>
      <t xml:space="preserve">UEF </t>
    </r>
    <r>
      <rPr>
        <sz val="11"/>
        <color theme="1"/>
        <rFont val="Calibri"/>
        <family val="2"/>
        <scheme val="minor"/>
      </rPr>
      <t>=</t>
    </r>
  </si>
  <si>
    <t>%/hr</t>
  </si>
  <si>
    <t>Input Rate (kW)</t>
  </si>
  <si>
    <t>kW</t>
  </si>
  <si>
    <t>If combustion heating:</t>
  </si>
  <si>
    <t>If electric resistance:</t>
  </si>
  <si>
    <r>
      <t>Measured Volume (</t>
    </r>
    <r>
      <rPr>
        <b/>
        <i/>
        <sz val="10"/>
        <rFont val="Arial"/>
        <family val="2"/>
      </rPr>
      <t>not</t>
    </r>
    <r>
      <rPr>
        <i/>
        <sz val="10"/>
        <rFont val="Arial"/>
        <family val="2"/>
      </rPr>
      <t xml:space="preserve"> Rated volume</t>
    </r>
    <r>
      <rPr>
        <sz val="10"/>
        <rFont val="Arial"/>
        <family val="2"/>
      </rPr>
      <t>)</t>
    </r>
  </si>
  <si>
    <t>P =</t>
  </si>
  <si>
    <t>SL =</t>
  </si>
  <si>
    <t>uefRD =</t>
  </si>
  <si>
    <t>Test conditions (nominal):</t>
  </si>
  <si>
    <t>Et and SL</t>
  </si>
  <si>
    <t>inlet</t>
  </si>
  <si>
    <t>Tin [degF] =</t>
  </si>
  <si>
    <t>ambient</t>
  </si>
  <si>
    <t>Ta [degF] =</t>
  </si>
  <si>
    <t>setpoint</t>
  </si>
  <si>
    <t>Tset [degF] =</t>
  </si>
  <si>
    <t>Created 2026.08.19</t>
  </si>
  <si>
    <t>UEF calculator for Commercial tank water heaters in a residential application</t>
  </si>
  <si>
    <t>Enter either combustion or electric resistance inputs below:</t>
  </si>
  <si>
    <t>MBtu/hr</t>
  </si>
  <si>
    <t>Input Rate (MBtu/h)</t>
  </si>
  <si>
    <t>Standby Loss (Btu/h)</t>
  </si>
  <si>
    <t>Standby Loss (%/hour)</t>
  </si>
  <si>
    <t>Step 1: Use the AHRI Directory (https://www.ahridirectory.org/) to locate the specific model for the Commercial water heater</t>
  </si>
  <si>
    <t>Step 2: As applicable, enter the Measured Volume, Thermal Efficiency, Input Rate and Standby Loss in the yellow cells below:</t>
  </si>
  <si>
    <t>Step 3: Enter the calculated values for UEF and FHR into energy rating software</t>
  </si>
  <si>
    <t>Step 4: Where software expects an EF to be entered, use the conversion tool available here: https://www.resnet.us/wp-content/uploads/RESNET-EF-Calculator-2017.xlsx</t>
  </si>
  <si>
    <t>For commercial electric resistance storage water heaters, use the UEF to EF conversion equations for "Consumer Electric Water Heater (Electric Resistance)"</t>
  </si>
  <si>
    <t>(Enter values exactly as shown in AHRI)</t>
  </si>
  <si>
    <t>Electric Example</t>
  </si>
  <si>
    <t>Gas Example</t>
  </si>
  <si>
    <t>(For electric resistance storage, if not listed in AHRI, enter 98 for 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</si>
</sst>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9"/>
      <name val="Calibri"/>
      <family val="2"/>
      <scheme val="minor"/>
    </font>
    <font>
      <i/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medium">
        <color theme="9" tint="-0.249977111117893"/>
      </left>
      <right style="thin">
        <color indexed="64"/>
      </right>
      <top style="medium">
        <color theme="9" tint="-0.249977111117893"/>
      </top>
      <bottom style="thin">
        <color indexed="64"/>
      </bottom>
      <diagonal/>
    </border>
    <border>
      <left style="medium">
        <color theme="9" tint="-0.249977111117893"/>
      </left>
      <right style="thin">
        <color indexed="64"/>
      </right>
      <top style="thin">
        <color indexed="64"/>
      </top>
      <bottom style="medium">
        <color theme="9" tint="-0.249977111117893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2" fillId="2" borderId="1" xfId="1" applyFill="1" applyBorder="1" applyProtection="1">
      <protection locked="0"/>
    </xf>
    <xf numFmtId="0" fontId="2" fillId="2" borderId="20" xfId="1" applyFill="1" applyBorder="1" applyProtection="1">
      <protection locked="0"/>
    </xf>
    <xf numFmtId="0" fontId="2" fillId="2" borderId="21" xfId="1" applyFill="1" applyBorder="1" applyProtection="1">
      <protection locked="0"/>
    </xf>
    <xf numFmtId="0" fontId="0" fillId="0" borderId="0" xfId="0" applyProtection="1">
      <protection locked="0"/>
    </xf>
    <xf numFmtId="164" fontId="0" fillId="6" borderId="0" xfId="0" quotePrefix="1" applyNumberFormat="1" applyFill="1"/>
    <xf numFmtId="0" fontId="0" fillId="6" borderId="0" xfId="0" quotePrefix="1" applyFill="1"/>
    <xf numFmtId="2" fontId="0" fillId="3" borderId="2" xfId="0" applyNumberFormat="1" applyFill="1" applyBorder="1" applyAlignment="1">
      <alignment horizontal="center"/>
    </xf>
    <xf numFmtId="1" fontId="0" fillId="3" borderId="3" xfId="0" applyNumberFormat="1" applyFill="1" applyBorder="1" applyAlignment="1">
      <alignment horizontal="center"/>
    </xf>
    <xf numFmtId="0" fontId="1" fillId="0" borderId="12" xfId="0" applyFont="1" applyBorder="1"/>
    <xf numFmtId="0" fontId="0" fillId="0" borderId="14" xfId="0" applyBorder="1"/>
    <xf numFmtId="0" fontId="0" fillId="6" borderId="1" xfId="0" applyFill="1" applyBorder="1" applyAlignment="1">
      <alignment horizontal="center"/>
    </xf>
    <xf numFmtId="0" fontId="0" fillId="0" borderId="15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7" xfId="0" applyBorder="1"/>
    <xf numFmtId="0" fontId="0" fillId="0" borderId="12" xfId="0" applyBorder="1"/>
    <xf numFmtId="0" fontId="1" fillId="0" borderId="13" xfId="0" applyFont="1" applyBorder="1" applyAlignment="1">
      <alignment horizontal="center"/>
    </xf>
    <xf numFmtId="0" fontId="0" fillId="0" borderId="13" xfId="0" applyBorder="1"/>
    <xf numFmtId="0" fontId="2" fillId="0" borderId="13" xfId="1" applyBorder="1"/>
    <xf numFmtId="0" fontId="1" fillId="0" borderId="0" xfId="0" applyFont="1" applyAlignment="1">
      <alignment horizontal="center"/>
    </xf>
    <xf numFmtId="0" fontId="2" fillId="0" borderId="0" xfId="1"/>
    <xf numFmtId="0" fontId="0" fillId="0" borderId="16" xfId="0" applyBorder="1"/>
    <xf numFmtId="0" fontId="1" fillId="4" borderId="15" xfId="0" applyFont="1" applyFill="1" applyBorder="1" applyAlignment="1">
      <alignment horizontal="left"/>
    </xf>
    <xf numFmtId="0" fontId="0" fillId="4" borderId="0" xfId="0" applyFill="1"/>
    <xf numFmtId="0" fontId="1" fillId="5" borderId="15" xfId="0" applyFont="1" applyFill="1" applyBorder="1" applyAlignment="1">
      <alignment horizontal="left"/>
    </xf>
    <xf numFmtId="0" fontId="0" fillId="5" borderId="0" xfId="0" applyFill="1"/>
    <xf numFmtId="0" fontId="0" fillId="0" borderId="8" xfId="0" applyBorder="1"/>
    <xf numFmtId="0" fontId="2" fillId="0" borderId="9" xfId="1" applyBorder="1"/>
    <xf numFmtId="0" fontId="0" fillId="0" borderId="10" xfId="0" applyBorder="1"/>
    <xf numFmtId="0" fontId="2" fillId="0" borderId="11" xfId="1" applyBorder="1"/>
    <xf numFmtId="0" fontId="0" fillId="0" borderId="18" xfId="0" applyBorder="1"/>
    <xf numFmtId="0" fontId="0" fillId="0" borderId="19" xfId="0" applyBorder="1"/>
    <xf numFmtId="0" fontId="0" fillId="0" borderId="0" xfId="0" applyAlignment="1">
      <alignment horizontal="right"/>
    </xf>
    <xf numFmtId="0" fontId="2" fillId="0" borderId="0" xfId="1" applyAlignment="1">
      <alignment horizontal="right"/>
    </xf>
    <xf numFmtId="0" fontId="0" fillId="0" borderId="2" xfId="0" applyBorder="1" applyAlignment="1">
      <alignment horizontal="center"/>
    </xf>
    <xf numFmtId="0" fontId="2" fillId="2" borderId="22" xfId="1" applyFill="1" applyBorder="1" applyProtection="1">
      <protection locked="0"/>
    </xf>
    <xf numFmtId="0" fontId="0" fillId="0" borderId="4" xfId="0" applyBorder="1"/>
    <xf numFmtId="0" fontId="2" fillId="0" borderId="5" xfId="1" applyBorder="1"/>
    <xf numFmtId="0" fontId="2" fillId="2" borderId="23" xfId="1" applyFill="1" applyBorder="1" applyProtection="1">
      <protection locked="0"/>
    </xf>
    <xf numFmtId="0" fontId="0" fillId="0" borderId="6" xfId="0" applyBorder="1"/>
    <xf numFmtId="0" fontId="2" fillId="0" borderId="7" xfId="1" applyBorder="1"/>
    <xf numFmtId="0" fontId="5" fillId="0" borderId="15" xfId="0" applyFont="1" applyBorder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quotePrefix="1"/>
    <xf numFmtId="0" fontId="8" fillId="0" borderId="0" xfId="1" applyFont="1"/>
    <xf numFmtId="0" fontId="2" fillId="0" borderId="0" xfId="1" applyProtection="1">
      <protection locked="0"/>
    </xf>
    <xf numFmtId="0" fontId="9" fillId="0" borderId="0" xfId="0" applyFont="1"/>
  </cellXfs>
  <cellStyles count="2">
    <cellStyle name="Normal" xfId="0" builtinId="0"/>
    <cellStyle name="Normal 2" xfId="1" xr:uid="{21177D79-D62D-4500-B533-5BC5D1A9B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ustomXml" Target="../ink/ink3.xml"/><Relationship Id="rId18" Type="http://schemas.openxmlformats.org/officeDocument/2006/relationships/image" Target="../media/image9.png"/><Relationship Id="rId3" Type="http://schemas.openxmlformats.org/officeDocument/2006/relationships/image" Target="../media/image2.png"/><Relationship Id="rId21" Type="http://schemas.openxmlformats.org/officeDocument/2006/relationships/customXml" Target="../ink/ink7.xml"/><Relationship Id="rId12" Type="http://schemas.openxmlformats.org/officeDocument/2006/relationships/image" Target="../media/image3.png"/><Relationship Id="rId17" Type="http://schemas.openxmlformats.org/officeDocument/2006/relationships/customXml" Target="../ink/ink5.xml"/><Relationship Id="rId2" Type="http://schemas.openxmlformats.org/officeDocument/2006/relationships/customXml" Target="../ink/ink1.xml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image" Target="../media/image1.png"/><Relationship Id="rId11" Type="http://schemas.openxmlformats.org/officeDocument/2006/relationships/image" Target="../media/image6.png"/><Relationship Id="rId15" Type="http://schemas.openxmlformats.org/officeDocument/2006/relationships/customXml" Target="../ink/ink4.xml"/><Relationship Id="rId19" Type="http://schemas.openxmlformats.org/officeDocument/2006/relationships/customXml" Target="../ink/ink6.xml"/><Relationship Id="rId4" Type="http://schemas.openxmlformats.org/officeDocument/2006/relationships/customXml" Target="../ink/ink2.xml"/><Relationship Id="rId14" Type="http://schemas.openxmlformats.org/officeDocument/2006/relationships/image" Target="../media/image7.png"/><Relationship Id="rId22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19049</xdr:colOff>
      <xdr:row>5</xdr:row>
      <xdr:rowOff>9525</xdr:rowOff>
    </xdr:from>
    <xdr:to>
      <xdr:col>16</xdr:col>
      <xdr:colOff>419100</xdr:colOff>
      <xdr:row>14</xdr:row>
      <xdr:rowOff>111125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759305-8045-4792-AA2E-74EDC9C72E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7" t="3431" r="1231" b="2954"/>
        <a:stretch>
          <a:fillRect/>
        </a:stretch>
      </xdr:blipFill>
      <xdr:spPr>
        <a:xfrm>
          <a:off x="904874" y="1019175"/>
          <a:ext cx="11001376" cy="1730375"/>
        </a:xfrm>
        <a:prstGeom prst="rect">
          <a:avLst/>
        </a:prstGeom>
      </xdr:spPr>
    </xdr:pic>
    <xdr:clientData/>
  </xdr:twoCellAnchor>
  <xdr:twoCellAnchor>
    <xdr:from>
      <xdr:col>7</xdr:col>
      <xdr:colOff>314326</xdr:colOff>
      <xdr:row>21</xdr:row>
      <xdr:rowOff>85725</xdr:rowOff>
    </xdr:from>
    <xdr:to>
      <xdr:col>13</xdr:col>
      <xdr:colOff>238126</xdr:colOff>
      <xdr:row>34</xdr:row>
      <xdr:rowOff>104776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15CA13F-44CD-C7BA-EB4C-029FF2E2DDE8}"/>
            </a:ext>
          </a:extLst>
        </xdr:cNvPr>
        <xdr:cNvSpPr txBox="1"/>
      </xdr:nvSpPr>
      <xdr:spPr>
        <a:xfrm>
          <a:off x="5181601" y="3143250"/>
          <a:ext cx="3581400" cy="223837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spreadsheet applies the Federal Register Final Rule dated 12/29/2016, at pp 96217-92618 (https://www.federalregister.gov/d/2016-29994), under “C. Residential-Duty Commercial Water Heaters.”</a:t>
          </a:r>
        </a:p>
        <a:p>
          <a:endParaRPr lang="en-US" sz="1100"/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presumes that commercial water heaters not classified as “Residential-Duty” may still use the same algorithm.</a:t>
          </a:r>
        </a:p>
        <a:p>
          <a:endParaRPr lang="en-US" sz="1100"/>
        </a:p>
        <a:p>
          <a:r>
            <a:rPr lang="en-US" sz="1100"/>
            <a:t>It uses the "High" Draw Pattern, consistent</a:t>
          </a:r>
          <a:r>
            <a:rPr lang="en-US" sz="1100" baseline="0"/>
            <a:t> with the First Hour Rating values as calculated in Table III.10.</a:t>
          </a:r>
          <a:endParaRPr lang="en-US" sz="1100"/>
        </a:p>
      </xdr:txBody>
    </xdr:sp>
    <xdr:clientData/>
  </xdr:twoCellAnchor>
  <xdr:twoCellAnchor editAs="oneCell">
    <xdr:from>
      <xdr:col>10</xdr:col>
      <xdr:colOff>107710</xdr:colOff>
      <xdr:row>10</xdr:row>
      <xdr:rowOff>95070</xdr:rowOff>
    </xdr:from>
    <xdr:to>
      <xdr:col>12</xdr:col>
      <xdr:colOff>27615</xdr:colOff>
      <xdr:row>10</xdr:row>
      <xdr:rowOff>104790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A5DB3C1A-8BB1-DE33-4C07-10E4AADAAA1B}"/>
                </a:ext>
              </a:extLst>
            </xdr14:cNvPr>
            <xdr14:cNvContentPartPr/>
          </xdr14:nvContentPartPr>
          <xdr14:nvPr macro=""/>
          <xdr14:xfrm>
            <a:off x="7937260" y="2009595"/>
            <a:ext cx="1139105" cy="972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A5DB3C1A-8BB1-DE33-4C07-10E4AADAAA1B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7108903" y="1834920"/>
              <a:ext cx="1249954" cy="225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380970</xdr:colOff>
      <xdr:row>10</xdr:row>
      <xdr:rowOff>142530</xdr:rowOff>
    </xdr:from>
    <xdr:to>
      <xdr:col>16</xdr:col>
      <xdr:colOff>87450</xdr:colOff>
      <xdr:row>10</xdr:row>
      <xdr:rowOff>142890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97303CA0-FFDE-2ADE-0736-7CDC0C9737C6}"/>
                </a:ext>
              </a:extLst>
            </xdr14:cNvPr>
            <xdr14:cNvContentPartPr/>
          </xdr14:nvContentPartPr>
          <xdr14:nvPr macro=""/>
          <xdr14:xfrm>
            <a:off x="11258520" y="2057055"/>
            <a:ext cx="316080" cy="36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97303CA0-FFDE-2ADE-0736-7CDC0C9737C6}"/>
                </a:ext>
              </a:extLst>
            </xdr:cNvPr>
            <xdr:cNvPicPr/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10442520" y="1844640"/>
              <a:ext cx="423720" cy="21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34925</xdr:colOff>
      <xdr:row>16</xdr:row>
      <xdr:rowOff>0</xdr:rowOff>
    </xdr:from>
    <xdr:to>
      <xdr:col>24</xdr:col>
      <xdr:colOff>293225</xdr:colOff>
      <xdr:row>18</xdr:row>
      <xdr:rowOff>155510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90FBFE8-CE11-AC76-26CF-71BF562BF3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4010"/>
        <a:stretch>
          <a:fillRect/>
        </a:stretch>
      </xdr:blipFill>
      <xdr:spPr>
        <a:xfrm>
          <a:off x="920750" y="2819400"/>
          <a:ext cx="15736425" cy="517460"/>
        </a:xfrm>
        <a:prstGeom prst="rect">
          <a:avLst/>
        </a:prstGeom>
      </xdr:spPr>
    </xdr:pic>
    <xdr:clientData/>
  </xdr:twoCellAnchor>
  <xdr:twoCellAnchor editAs="oneCell">
    <xdr:from>
      <xdr:col>10</xdr:col>
      <xdr:colOff>209235</xdr:colOff>
      <xdr:row>18</xdr:row>
      <xdr:rowOff>60055</xdr:rowOff>
    </xdr:from>
    <xdr:to>
      <xdr:col>10</xdr:col>
      <xdr:colOff>380595</xdr:colOff>
      <xdr:row>18</xdr:row>
      <xdr:rowOff>66045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0AA7307E-6236-95B1-0CA1-1320EFF26167}"/>
                </a:ext>
              </a:extLst>
            </xdr14:cNvPr>
            <xdr14:cNvContentPartPr/>
          </xdr14:nvContentPartPr>
          <xdr14:nvPr macro=""/>
          <xdr14:xfrm>
            <a:off x="8038785" y="3422380"/>
            <a:ext cx="171360" cy="5990"/>
          </xdr14:xfrm>
        </xdr:contentPart>
      </mc:Choice>
      <mc:Fallback xmlns=""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0AA7307E-6236-95B1-0CA1-1320EFF26167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8013720" y="3159165"/>
              <a:ext cx="279000" cy="21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371415</xdr:colOff>
      <xdr:row>16</xdr:row>
      <xdr:rowOff>149225</xdr:rowOff>
    </xdr:from>
    <xdr:to>
      <xdr:col>11</xdr:col>
      <xdr:colOff>240005</xdr:colOff>
      <xdr:row>16</xdr:row>
      <xdr:rowOff>149585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CC803ECE-4B83-6756-6DBA-2B60F926120A}"/>
                </a:ext>
              </a:extLst>
            </xdr14:cNvPr>
            <xdr14:cNvContentPartPr/>
          </xdr14:nvContentPartPr>
          <xdr14:nvPr macro=""/>
          <xdr14:xfrm>
            <a:off x="7591365" y="3149600"/>
            <a:ext cx="1087790" cy="360"/>
          </xdr14:xfrm>
        </xdr:contentPart>
      </mc:Choice>
      <mc:Fallback xmlns="">
        <xdr:pic>
          <xdr:nvPicPr>
            <xdr:cNvPr id="12" name="Ink 11">
              <a:extLst>
                <a:ext uri="{FF2B5EF4-FFF2-40B4-BE49-F238E27FC236}">
                  <a16:creationId xmlns:a16="http://schemas.microsoft.com/office/drawing/2014/main" id="{CC803ECE-4B83-6756-6DBA-2B60F926120A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7603723" y="2870150"/>
              <a:ext cx="1196062" cy="21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514140</xdr:colOff>
      <xdr:row>17</xdr:row>
      <xdr:rowOff>3145</xdr:rowOff>
    </xdr:from>
    <xdr:to>
      <xdr:col>19</xdr:col>
      <xdr:colOff>333540</xdr:colOff>
      <xdr:row>17</xdr:row>
      <xdr:rowOff>9135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1617F7EE-ABFB-D56D-E08B-FEE9B4617464}"/>
                </a:ext>
              </a:extLst>
            </xdr14:cNvPr>
            <xdr14:cNvContentPartPr/>
          </xdr14:nvContentPartPr>
          <xdr14:nvPr macro=""/>
          <xdr14:xfrm>
            <a:off x="12610890" y="3184495"/>
            <a:ext cx="1038600" cy="5990"/>
          </xdr14:xfrm>
        </xdr:contentPart>
      </mc:Choice>
      <mc:Fallback xmlns="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1617F7EE-ABFB-D56D-E08B-FEE9B4617464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12541180" y="2854245"/>
              <a:ext cx="1142736" cy="21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590475</xdr:colOff>
      <xdr:row>16</xdr:row>
      <xdr:rowOff>149750</xdr:rowOff>
    </xdr:from>
    <xdr:to>
      <xdr:col>24</xdr:col>
      <xdr:colOff>112515</xdr:colOff>
      <xdr:row>16</xdr:row>
      <xdr:rowOff>158750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6C3E4464-4733-CA69-629E-EDFB5D0289FC}"/>
                </a:ext>
              </a:extLst>
            </xdr14:cNvPr>
            <xdr14:cNvContentPartPr/>
          </xdr14:nvContentPartPr>
          <xdr14:nvPr macro=""/>
          <xdr14:xfrm>
            <a:off x="15735225" y="3150125"/>
            <a:ext cx="741240" cy="9000"/>
          </xdr14:xfrm>
        </xdr:contentPart>
      </mc:Choice>
      <mc:Fallback xmlns="">
        <xdr:pic>
          <xdr:nvPicPr>
            <xdr:cNvPr id="15" name="Ink 14">
              <a:extLst>
                <a:ext uri="{FF2B5EF4-FFF2-40B4-BE49-F238E27FC236}">
                  <a16:creationId xmlns:a16="http://schemas.microsoft.com/office/drawing/2014/main" id="{6C3E4464-4733-CA69-629E-EDFB5D0289FC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15709800" y="2861510"/>
              <a:ext cx="848880" cy="224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190170</xdr:colOff>
      <xdr:row>10</xdr:row>
      <xdr:rowOff>114075</xdr:rowOff>
    </xdr:from>
    <xdr:to>
      <xdr:col>14</xdr:col>
      <xdr:colOff>15810</xdr:colOff>
      <xdr:row>10</xdr:row>
      <xdr:rowOff>114435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21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7A0506D9-77E4-1044-876E-AD262A324938}"/>
                </a:ext>
              </a:extLst>
            </xdr14:cNvPr>
            <xdr14:cNvContentPartPr/>
          </xdr14:nvContentPartPr>
          <xdr14:nvPr macro=""/>
          <xdr14:xfrm>
            <a:off x="9848520" y="2028600"/>
            <a:ext cx="435240" cy="360"/>
          </xdr14:xfrm>
        </xdr:contentPart>
      </mc:Choice>
      <mc:Fallback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7A0506D9-77E4-1044-876E-AD262A324938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9794880" y="1920960"/>
              <a:ext cx="542880" cy="216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1T19:46:51.435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1 27,'1218'0,"-1194"0</inkml:trace>
  <inkml:trace contextRef="#ctx0" brushRef="#br0" timeOffset="1330.17">1985 1,'1160'0,"-1133"0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1T19:46:59.923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0 1,'859'0,"-841"0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17T18:26:56.623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1 1,'4'0,"11"0,12 0,10 0,3 0,4 0,0 0,-5 0,-3 0,-4 0,-2 0,-3 0,0 0,-1 0,-1 0,-4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17T18:26:58.187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0 0,'2969'0,"-2935"0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7T18:27:02.771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0 0 0,'2884'0'0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17T18:27:04.715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0 25,'1746'0,"-1517"-16,-182 11,-11 2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21T13:02:21.005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1 1,'1178'0,"-1148"0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5FD67-86C7-4B2E-A6EE-606FE8F0DE93}">
  <dimension ref="B1:R45"/>
  <sheetViews>
    <sheetView tabSelected="1" workbookViewId="0">
      <selection activeCell="D22" sqref="D22"/>
    </sheetView>
  </sheetViews>
  <sheetFormatPr defaultRowHeight="14.5" x14ac:dyDescent="0.35"/>
  <cols>
    <col min="1" max="1" width="4.26953125" customWidth="1"/>
    <col min="2" max="2" width="8.453125" customWidth="1"/>
    <col min="3" max="4" width="9.1796875" customWidth="1"/>
    <col min="5" max="5" width="8.7265625" customWidth="1"/>
    <col min="6" max="6" width="19.54296875" customWidth="1"/>
    <col min="7" max="7" width="26.7265625" customWidth="1"/>
  </cols>
  <sheetData>
    <row r="1" spans="2:18" ht="21" x14ac:dyDescent="0.5">
      <c r="B1" s="44" t="s">
        <v>28</v>
      </c>
    </row>
    <row r="2" spans="2:18" x14ac:dyDescent="0.35">
      <c r="B2" t="s">
        <v>27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2:18" x14ac:dyDescent="0.35"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18" ht="15.5" x14ac:dyDescent="0.35">
      <c r="B4" s="43" t="s">
        <v>34</v>
      </c>
    </row>
    <row r="5" spans="2:18" x14ac:dyDescent="0.35">
      <c r="C5" s="49" t="s">
        <v>41</v>
      </c>
    </row>
    <row r="16" spans="2:18" x14ac:dyDescent="0.35">
      <c r="C16" s="49" t="s">
        <v>40</v>
      </c>
    </row>
    <row r="21" spans="2:7" ht="15.5" x14ac:dyDescent="0.35">
      <c r="B21" s="43" t="s">
        <v>35</v>
      </c>
    </row>
    <row r="22" spans="2:7" x14ac:dyDescent="0.35">
      <c r="B22" s="16"/>
      <c r="C22" s="17" t="s">
        <v>0</v>
      </c>
      <c r="D22" s="1"/>
      <c r="E22" s="18" t="s">
        <v>3</v>
      </c>
      <c r="F22" s="19" t="s">
        <v>15</v>
      </c>
      <c r="G22" s="10"/>
    </row>
    <row r="23" spans="2:7" x14ac:dyDescent="0.35">
      <c r="B23" s="12"/>
      <c r="C23" s="20" t="s">
        <v>1</v>
      </c>
      <c r="D23" s="1"/>
      <c r="E23" t="s">
        <v>4</v>
      </c>
      <c r="F23" s="21" t="s">
        <v>2</v>
      </c>
      <c r="G23" s="22"/>
    </row>
    <row r="24" spans="2:7" x14ac:dyDescent="0.35">
      <c r="B24" s="12"/>
      <c r="C24" s="20"/>
      <c r="D24" s="20"/>
      <c r="F24" s="47" t="s">
        <v>42</v>
      </c>
      <c r="G24" s="22"/>
    </row>
    <row r="25" spans="2:7" x14ac:dyDescent="0.35">
      <c r="B25" s="42" t="s">
        <v>29</v>
      </c>
      <c r="C25" s="20"/>
      <c r="D25" s="20"/>
      <c r="F25" s="21"/>
      <c r="G25" s="22"/>
    </row>
    <row r="26" spans="2:7" ht="15" thickBot="1" x14ac:dyDescent="0.4">
      <c r="B26" s="23" t="s">
        <v>13</v>
      </c>
      <c r="C26" s="24"/>
      <c r="D26" s="24"/>
      <c r="F26" s="21"/>
      <c r="G26" s="22"/>
    </row>
    <row r="27" spans="2:7" x14ac:dyDescent="0.35">
      <c r="B27" s="12"/>
      <c r="D27" s="36"/>
      <c r="E27" s="37" t="s">
        <v>30</v>
      </c>
      <c r="F27" s="38" t="s">
        <v>31</v>
      </c>
      <c r="G27" s="22"/>
    </row>
    <row r="28" spans="2:7" ht="15" thickBot="1" x14ac:dyDescent="0.4">
      <c r="B28" s="12"/>
      <c r="D28" s="39"/>
      <c r="E28" s="40" t="s">
        <v>5</v>
      </c>
      <c r="F28" s="41" t="s">
        <v>32</v>
      </c>
      <c r="G28" s="22"/>
    </row>
    <row r="29" spans="2:7" ht="15" thickBot="1" x14ac:dyDescent="0.4">
      <c r="B29" s="25" t="s">
        <v>14</v>
      </c>
      <c r="C29" s="26"/>
      <c r="D29" s="26"/>
      <c r="G29" s="22"/>
    </row>
    <row r="30" spans="2:7" x14ac:dyDescent="0.35">
      <c r="B30" s="12"/>
      <c r="D30" s="2"/>
      <c r="E30" s="27" t="s">
        <v>12</v>
      </c>
      <c r="F30" s="28" t="s">
        <v>11</v>
      </c>
      <c r="G30" s="22"/>
    </row>
    <row r="31" spans="2:7" ht="15" thickBot="1" x14ac:dyDescent="0.4">
      <c r="B31" s="12"/>
      <c r="D31" s="3"/>
      <c r="E31" s="29" t="s">
        <v>10</v>
      </c>
      <c r="F31" s="30" t="s">
        <v>33</v>
      </c>
      <c r="G31" s="22"/>
    </row>
    <row r="32" spans="2:7" x14ac:dyDescent="0.35">
      <c r="B32" s="12"/>
      <c r="D32" s="48"/>
      <c r="F32" s="47" t="s">
        <v>39</v>
      </c>
      <c r="G32" s="22"/>
    </row>
    <row r="33" spans="2:7" x14ac:dyDescent="0.35">
      <c r="B33" s="15"/>
      <c r="C33" s="31"/>
      <c r="D33" s="31"/>
      <c r="E33" s="31"/>
      <c r="F33" s="31"/>
      <c r="G33" s="32"/>
    </row>
    <row r="34" spans="2:7" ht="6.75" customHeight="1" x14ac:dyDescent="0.35"/>
    <row r="35" spans="2:7" x14ac:dyDescent="0.35">
      <c r="E35" s="9" t="s">
        <v>19</v>
      </c>
      <c r="F35" s="10"/>
      <c r="G35" s="11" t="s">
        <v>20</v>
      </c>
    </row>
    <row r="36" spans="2:7" x14ac:dyDescent="0.35">
      <c r="B36" s="33" t="s">
        <v>16</v>
      </c>
      <c r="C36" s="5" t="str" cm="1">
        <f t="array" ref="C36">IF(AND($D$27:$D$28&gt;0,COUNT($D$27:$D$28)=2), $D$27*1000, IF(AND($D$30:$D$31&gt;0,COUNT($D$30:$D$31)=2), 3412.142*$D$30,"NA"))</f>
        <v>NA</v>
      </c>
      <c r="D36" t="s">
        <v>5</v>
      </c>
      <c r="E36" s="12" t="s">
        <v>21</v>
      </c>
      <c r="F36" s="13" t="s">
        <v>22</v>
      </c>
      <c r="G36" s="14">
        <v>70</v>
      </c>
    </row>
    <row r="37" spans="2:7" x14ac:dyDescent="0.35">
      <c r="B37" s="33" t="s">
        <v>17</v>
      </c>
      <c r="C37" s="5" t="str" cm="1">
        <f t="array" ref="C37">IF(AND($D$27:$D$28&gt;0,COUNT($D$27:$D$28)=2), $D$28, IF(AND($D$30:$D$31&gt;0,Vm&gt;0,ISNUMBER(Vm),COUNT($D$30:$D$31)=2), Vm*8.33*($G$38-$G$37)*$D$31/100,"NA"))</f>
        <v>NA</v>
      </c>
      <c r="D37" t="s">
        <v>5</v>
      </c>
      <c r="E37" s="12" t="s">
        <v>23</v>
      </c>
      <c r="F37" s="13" t="s">
        <v>24</v>
      </c>
      <c r="G37" s="14">
        <v>75</v>
      </c>
    </row>
    <row r="38" spans="2:7" x14ac:dyDescent="0.35">
      <c r="B38" s="34" t="s">
        <v>18</v>
      </c>
      <c r="C38" s="6" t="str">
        <f xml:space="preserve"> IF(OR(SL="NA",P="NA",Et&lt;0,Et&gt;=100),"NA",(1/(Et/100) + 0.821429*SL*(0.0005181- 1/(P*Et/100)))^(-1))</f>
        <v>NA</v>
      </c>
      <c r="E38" s="15" t="s">
        <v>25</v>
      </c>
      <c r="F38" s="13" t="s">
        <v>26</v>
      </c>
      <c r="G38" s="14">
        <v>140</v>
      </c>
    </row>
    <row r="39" spans="2:7" x14ac:dyDescent="0.35">
      <c r="B39" s="34"/>
      <c r="C39" s="46"/>
      <c r="F39" s="33"/>
      <c r="G39" s="45"/>
    </row>
    <row r="40" spans="2:7" ht="16" thickBot="1" x14ac:dyDescent="0.4">
      <c r="B40" s="43" t="s">
        <v>36</v>
      </c>
    </row>
    <row r="41" spans="2:7" ht="15" thickBot="1" x14ac:dyDescent="0.4">
      <c r="C41" s="35" t="s">
        <v>9</v>
      </c>
      <c r="D41" s="7" t="str">
        <f>IF(uefRD="NA","NA",-0.0022+1.0002*uefRD)</f>
        <v>NA</v>
      </c>
      <c r="F41" t="s">
        <v>7</v>
      </c>
    </row>
    <row r="42" spans="2:7" ht="15" thickBot="1" x14ac:dyDescent="0.4">
      <c r="C42" s="35" t="s">
        <v>8</v>
      </c>
      <c r="D42" s="8" t="str">
        <f>IF(NOT(AND(Vm&gt;0,ISNUMBER(Vm),Et&lt;100,Et&gt;0)),"NA",-35.8233+0.4649*Vm +160.5089*Et/100)</f>
        <v>NA</v>
      </c>
      <c r="E42" t="s">
        <v>3</v>
      </c>
      <c r="F42" t="s">
        <v>6</v>
      </c>
    </row>
    <row r="44" spans="2:7" ht="15.5" x14ac:dyDescent="0.35">
      <c r="B44" s="43" t="s">
        <v>37</v>
      </c>
    </row>
    <row r="45" spans="2:7" x14ac:dyDescent="0.35">
      <c r="C45" t="s">
        <v>38</v>
      </c>
    </row>
  </sheetData>
  <sheetProtection algorithmName="SHA-512" hashValue="+9W4k9cemA/vpkZdC/6vEKcGD6lroL7Zps2Ms/JBbqkVNLJQFnWWpX3WnLUVUMqBgJU0p5Mn3QoI4v2AWmWUHw==" saltValue="NaF4wcwbEaSPGpaIGwpJog==" spinCount="100000" sheet="1" objects="1" scenarios="1"/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UEF calculator</vt:lpstr>
      <vt:lpstr>'UEF calculator'!Et</vt:lpstr>
      <vt:lpstr>'UEF calculator'!P</vt:lpstr>
      <vt:lpstr>'UEF calculator'!SL</vt:lpstr>
      <vt:lpstr>'UEF calculator'!uefRD</vt:lpstr>
      <vt:lpstr>'UEF calculator'!Vm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Christensen</dc:creator>
  <cp:lastModifiedBy>Gayathri Vijayakumar (she/her/hers)</cp:lastModifiedBy>
  <dcterms:created xsi:type="dcterms:W3CDTF">2026-08-19T15:37:13Z</dcterms:created>
  <dcterms:modified xsi:type="dcterms:W3CDTF">2026-09-21T13:04:51Z</dcterms:modified>
</cp:coreProperties>
</file>